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'PC-Version'!$A$1:$BD$137</definedName>
  </definedNames>
  <calcPr fullCalcOnLoad="1"/>
</workbook>
</file>

<file path=xl/sharedStrings.xml><?xml version="1.0" encoding="utf-8"?>
<sst xmlns="http://schemas.openxmlformats.org/spreadsheetml/2006/main" count="350" uniqueCount="104">
  <si>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</si>
  <si>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</si>
  <si>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</si>
  <si>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</si>
  <si>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</si>
  <si>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</si>
  <si>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</si>
  <si>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</si>
  <si>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</si>
  <si>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</si>
  <si>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</si>
  <si>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</si>
  <si>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</si>
  <si>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</si>
  <si>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</si>
  <si>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</si>
  <si>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</si>
  <si>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</si>
  <si>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</si>
  <si>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</si>
  <si>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</si>
  <si>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</si>
  <si>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</si>
  <si>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</si>
  <si>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</si>
  <si>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</si>
  <si>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</si>
  <si>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</si>
  <si>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</si>
  <si>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</si>
  <si>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Gruppe C</t>
  </si>
  <si>
    <t>C</t>
  </si>
  <si>
    <t>Grp. 3.</t>
  </si>
  <si>
    <t>5.</t>
  </si>
  <si>
    <t>1. Halbfinale</t>
  </si>
  <si>
    <t>2. Halbfinale</t>
  </si>
  <si>
    <t>Spiel um Platz 3</t>
  </si>
  <si>
    <t>Finale</t>
  </si>
  <si>
    <t>Bester Gruppen Zweite</t>
  </si>
  <si>
    <t>Zweitbester Gruppen Zweiter</t>
  </si>
  <si>
    <t>Grp. 2.</t>
  </si>
  <si>
    <t>Grp. 1.</t>
  </si>
  <si>
    <t>Sieger Spiel 31</t>
  </si>
  <si>
    <t>Sieger Spiel 32</t>
  </si>
  <si>
    <t xml:space="preserve">Platz </t>
  </si>
  <si>
    <t>Platz</t>
  </si>
  <si>
    <t>Südpfalzwerkstatt/FSV 1920 Offenbach</t>
  </si>
  <si>
    <t>Mittwoch</t>
  </si>
  <si>
    <t>auf dem Rasenplatz in Offenbach, Germersheimer Straße</t>
  </si>
  <si>
    <t>Halbfinale</t>
  </si>
  <si>
    <t>2. Gruppe  B</t>
  </si>
  <si>
    <t>2. Gruppe  A</t>
  </si>
  <si>
    <t>1. Gruppe  A</t>
  </si>
  <si>
    <t>1. Gruppe  B</t>
  </si>
  <si>
    <t>Verlierer Spiel 31</t>
  </si>
  <si>
    <t>Verlierer Spiel 32</t>
  </si>
  <si>
    <t xml:space="preserve"> </t>
  </si>
  <si>
    <t xml:space="preserve"> - </t>
  </si>
  <si>
    <t xml:space="preserve">  </t>
  </si>
  <si>
    <t>8. Fußball Kleinfeldturnier mit Werkstätten für beh. Menschen</t>
  </si>
  <si>
    <t>A2   ATW Mannheim</t>
  </si>
  <si>
    <t>A3   Zoar Alzey/Heidesh./KL</t>
  </si>
  <si>
    <t>A5   Maudacher Werkstätte</t>
  </si>
  <si>
    <t>A4   Lebenshilfe DÜW</t>
  </si>
  <si>
    <t>B1   Lebenshilfe Worms</t>
  </si>
  <si>
    <t>B2   SPW Offenbach 1</t>
  </si>
  <si>
    <t>B4   Werkstätte HD-Sandhausen</t>
  </si>
  <si>
    <t xml:space="preserve">C2   SPW Offenbach 2 </t>
  </si>
  <si>
    <t>C4   Werkstätte Hockenheim</t>
  </si>
  <si>
    <t>C5   Murgtalwerkstätte</t>
  </si>
  <si>
    <t xml:space="preserve">A1   Pirminius P´sens    </t>
  </si>
  <si>
    <t>C3   WZB Spiesen/Elversberg</t>
  </si>
  <si>
    <t>B3   WFB Mainz</t>
  </si>
  <si>
    <t>B5   Ludwigshafener Werkstätte</t>
  </si>
  <si>
    <t>C1   Zoar Rockenhausen</t>
  </si>
  <si>
    <t>1:0</t>
  </si>
  <si>
    <t>3:0</t>
  </si>
  <si>
    <t>5:0</t>
  </si>
  <si>
    <t>1:3</t>
  </si>
  <si>
    <t>0:0</t>
  </si>
  <si>
    <t>7:0</t>
  </si>
  <si>
    <t>0:1</t>
  </si>
  <si>
    <t>1:4</t>
  </si>
  <si>
    <t>2:4</t>
  </si>
  <si>
    <t>2:0</t>
  </si>
  <si>
    <t>0:4</t>
  </si>
  <si>
    <t>1:2</t>
  </si>
  <si>
    <t>4:0</t>
  </si>
  <si>
    <t>6:0</t>
  </si>
  <si>
    <t>0:2</t>
  </si>
  <si>
    <t>1:5</t>
  </si>
  <si>
    <t>0:10</t>
  </si>
  <si>
    <t>ZOAR Alz/Heid/K´lautern</t>
  </si>
  <si>
    <r>
      <t xml:space="preserve">   </t>
    </r>
    <r>
      <rPr>
        <b/>
        <sz val="10"/>
        <rFont val="Arial"/>
        <family val="2"/>
      </rPr>
      <t>Ludwigshfn. Werkstätte</t>
    </r>
  </si>
  <si>
    <t xml:space="preserve">   Lebenshilfe DÜW</t>
  </si>
  <si>
    <r>
      <t xml:space="preserve">   </t>
    </r>
    <r>
      <rPr>
        <b/>
        <sz val="10"/>
        <rFont val="Arial"/>
        <family val="2"/>
      </rPr>
      <t xml:space="preserve"> Lebenshilfe Worms</t>
    </r>
  </si>
  <si>
    <t>Lebenshilfe Worms</t>
  </si>
  <si>
    <t xml:space="preserve">  Ludwigshfn. Werkst.</t>
  </si>
  <si>
    <t xml:space="preserve">   n. 9-m Schiessen</t>
  </si>
  <si>
    <t>Lebenshilfe DÜW</t>
  </si>
  <si>
    <t>3:1</t>
  </si>
  <si>
    <t>ZOAR Alzey/Heidesheim/Kaiserslautern</t>
  </si>
  <si>
    <t>Lebenshilfe Bad Dürkheim</t>
  </si>
  <si>
    <t>Ludwigshafener Werkstätte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</si>
</sst>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</numFmts>
  <fonts count="7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b/>
      <sz val="14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8"/>
      <color indexed="10"/>
      <name val="Comic Sans MS"/>
      <family val="4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4"/>
      <color indexed="12"/>
      <name val="Arial"/>
      <family val="2"/>
    </font>
    <font>
      <sz val="14"/>
      <name val="Arial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0"/>
    </font>
    <font>
      <b/>
      <sz val="12"/>
      <color indexed="12"/>
      <name val="Calibri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u val="single"/>
      <sz val="12"/>
      <color indexed="48"/>
      <name val="Arial"/>
      <family val="0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2"/>
      <color indexed="10"/>
      <name val="Arial"/>
      <family val="0"/>
    </font>
    <font>
      <b/>
      <sz val="14"/>
      <color indexed="48"/>
      <name val="Arial"/>
      <family val="0"/>
    </font>
    <font>
      <sz val="10"/>
      <color indexed="48"/>
      <name val="Arial"/>
      <family val="0"/>
    </font>
    <font>
      <b/>
      <sz val="12"/>
      <color indexed="10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33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8" fontId="11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readingOrder="2"/>
    </xf>
    <xf numFmtId="176" fontId="16" fillId="0" borderId="0" xfId="0" applyNumberFormat="1" applyFont="1" applyFill="1" applyBorder="1" applyAlignment="1">
      <alignment horizontal="center" vertical="justify" readingOrder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shrinkToFit="1"/>
    </xf>
    <xf numFmtId="174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5" fontId="3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21" fillId="0" borderId="29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 horizontal="center" vertical="center"/>
      <protection hidden="1"/>
    </xf>
    <xf numFmtId="0" fontId="0" fillId="0" borderId="17" xfId="0" applyBorder="1" applyAlignment="1">
      <alignment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45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20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174" fontId="0" fillId="0" borderId="36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35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174" fontId="0" fillId="0" borderId="39" xfId="0" applyNumberFormat="1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center" vertical="center"/>
    </xf>
    <xf numFmtId="174" fontId="0" fillId="0" borderId="38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174" fontId="0" fillId="0" borderId="41" xfId="0" applyNumberFormat="1" applyFont="1" applyFill="1" applyBorder="1" applyAlignment="1">
      <alignment horizontal="center" vertical="center"/>
    </xf>
    <xf numFmtId="174" fontId="0" fillId="0" borderId="40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center" vertical="center"/>
    </xf>
    <xf numFmtId="0" fontId="0" fillId="34" borderId="21" xfId="0" applyFill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shrinkToFit="1"/>
    </xf>
    <xf numFmtId="0" fontId="26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/>
    </xf>
    <xf numFmtId="0" fontId="2" fillId="0" borderId="29" xfId="0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2" fillId="0" borderId="29" xfId="0" applyFont="1" applyBorder="1" applyAlignment="1" applyProtection="1">
      <alignment horizontal="left" vertical="center"/>
      <protection hidden="1"/>
    </xf>
    <xf numFmtId="0" fontId="12" fillId="0" borderId="29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6" fillId="0" borderId="29" xfId="0" applyFont="1" applyBorder="1" applyAlignment="1" applyProtection="1">
      <alignment horizontal="left" vertical="center"/>
      <protection hidden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176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shrinkToFit="1"/>
    </xf>
    <xf numFmtId="20" fontId="0" fillId="0" borderId="43" xfId="0" applyNumberFormat="1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20" fontId="0" fillId="0" borderId="45" xfId="0" applyNumberFormat="1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20" fontId="0" fillId="0" borderId="51" xfId="0" applyNumberFormat="1" applyFont="1" applyFill="1" applyBorder="1" applyAlignment="1">
      <alignment horizontal="center" vertical="center"/>
    </xf>
    <xf numFmtId="20" fontId="0" fillId="0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52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shrinkToFit="1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20" fontId="0" fillId="0" borderId="55" xfId="0" applyNumberFormat="1" applyFont="1" applyFill="1" applyBorder="1" applyAlignment="1">
      <alignment horizontal="center" vertical="center"/>
    </xf>
    <xf numFmtId="20" fontId="0" fillId="0" borderId="53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56" xfId="0" applyFont="1" applyFill="1" applyBorder="1" applyAlignment="1">
      <alignment horizontal="left" vertical="center" shrinkToFit="1"/>
    </xf>
    <xf numFmtId="49" fontId="2" fillId="0" borderId="53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shrinkToFit="1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4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 shrinkToFit="1"/>
    </xf>
    <xf numFmtId="0" fontId="7" fillId="34" borderId="6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0" xfId="0" applyFont="1" applyBorder="1" applyAlignment="1">
      <alignment horizontal="left" shrinkToFit="1"/>
    </xf>
    <xf numFmtId="0" fontId="7" fillId="34" borderId="25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shrinkToFit="1"/>
    </xf>
    <xf numFmtId="174" fontId="11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20" fontId="0" fillId="0" borderId="49" xfId="0" applyNumberFormat="1" applyFont="1" applyFill="1" applyBorder="1" applyAlignment="1">
      <alignment horizontal="center" vertical="center"/>
    </xf>
    <xf numFmtId="20" fontId="0" fillId="0" borderId="18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42</xdr:col>
      <xdr:colOff>95250</xdr:colOff>
      <xdr:row>0</xdr:row>
      <xdr:rowOff>0</xdr:rowOff>
    </xdr:from>
    <xdr:ext cx="1190625" cy="1476375"/>
    <xdr:sp fLocksText="0">
      <xdr:nvSpPr>
        <xdr:cNvPr id="1" name="Text Box 13"/>
        <xdr:cNvSpPr txBox="1">
          <a:spLocks noChangeArrowheads="1"/>
        </xdr:cNvSpPr>
      </xdr:nvSpPr>
      <xdr:spPr>
        <a:xfrm>
          <a:off x="5038725" y="0"/>
          <a:ext cx="1190625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0</xdr:colOff>
      <xdr:row>141</xdr:row>
      <xdr:rowOff>85725</xdr:rowOff>
    </xdr:from>
    <xdr:ext cx="5210175" cy="581025"/>
    <xdr:sp fLocksText="0">
      <xdr:nvSpPr>
        <xdr:cNvPr id="2" name="Text Box 14"/>
        <xdr:cNvSpPr txBox="1">
          <a:spLocks noChangeArrowheads="1"/>
        </xdr:cNvSpPr>
      </xdr:nvSpPr>
      <xdr:spPr>
        <a:xfrm>
          <a:off x="5057775" y="27746325"/>
          <a:ext cx="521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104775</xdr:colOff>
      <xdr:row>82</xdr:row>
      <xdr:rowOff>219075</xdr:rowOff>
    </xdr:from>
    <xdr:ext cx="4286250" cy="352425"/>
    <xdr:sp>
      <xdr:nvSpPr>
        <xdr:cNvPr id="3" name="Text Box 15"/>
        <xdr:cNvSpPr txBox="1">
          <a:spLocks noChangeArrowheads="1"/>
        </xdr:cNvSpPr>
      </xdr:nvSpPr>
      <xdr:spPr>
        <a:xfrm>
          <a:off x="104775" y="15878175"/>
          <a:ext cx="4286250" cy="3524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Abschlusstabelle  ( </a:t>
          </a:r>
          <a:r>
            <a:rPr lang="en-US" cap="none" sz="12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Sieger steigt in B- Gruppe auf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7</xdr:col>
      <xdr:colOff>57150</xdr:colOff>
      <xdr:row>109</xdr:row>
      <xdr:rowOff>38100</xdr:rowOff>
    </xdr:from>
    <xdr:to>
      <xdr:col>11</xdr:col>
      <xdr:colOff>85725</xdr:colOff>
      <xdr:row>110</xdr:row>
      <xdr:rowOff>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857250" y="20345400"/>
          <a:ext cx="4857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13:50</a:t>
          </a:r>
        </a:p>
      </xdr:txBody>
    </xdr:sp>
    <xdr:clientData/>
  </xdr:twoCellAnchor>
  <xdr:twoCellAnchor>
    <xdr:from>
      <xdr:col>22</xdr:col>
      <xdr:colOff>0</xdr:colOff>
      <xdr:row>109</xdr:row>
      <xdr:rowOff>9525</xdr:rowOff>
    </xdr:from>
    <xdr:to>
      <xdr:col>28</xdr:col>
      <xdr:colOff>9525</xdr:colOff>
      <xdr:row>110</xdr:row>
      <xdr:rowOff>19050</xdr:rowOff>
    </xdr:to>
    <xdr:sp>
      <xdr:nvSpPr>
        <xdr:cNvPr id="5" name="Text Box 17"/>
        <xdr:cNvSpPr txBox="1">
          <a:spLocks noChangeArrowheads="1"/>
        </xdr:cNvSpPr>
      </xdr:nvSpPr>
      <xdr:spPr>
        <a:xfrm>
          <a:off x="2505075" y="20316825"/>
          <a:ext cx="695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</a:t>
          </a:r>
        </a:p>
      </xdr:txBody>
    </xdr:sp>
    <xdr:clientData/>
  </xdr:twoCellAnchor>
  <xdr:oneCellAnchor>
    <xdr:from>
      <xdr:col>9</xdr:col>
      <xdr:colOff>19050</xdr:colOff>
      <xdr:row>112</xdr:row>
      <xdr:rowOff>28575</xdr:rowOff>
    </xdr:from>
    <xdr:ext cx="495300" cy="409575"/>
    <xdr:sp>
      <xdr:nvSpPr>
        <xdr:cNvPr id="6" name="Text Box 18"/>
        <xdr:cNvSpPr txBox="1">
          <a:spLocks noChangeArrowheads="1"/>
        </xdr:cNvSpPr>
      </xdr:nvSpPr>
      <xdr:spPr>
        <a:xfrm>
          <a:off x="1047750" y="20945475"/>
          <a:ext cx="495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13:50</a:t>
          </a:r>
        </a:p>
      </xdr:txBody>
    </xdr:sp>
    <xdr:clientData/>
  </xdr:oneCellAnchor>
  <xdr:oneCellAnchor>
    <xdr:from>
      <xdr:col>9</xdr:col>
      <xdr:colOff>28575</xdr:colOff>
      <xdr:row>116</xdr:row>
      <xdr:rowOff>47625</xdr:rowOff>
    </xdr:from>
    <xdr:ext cx="495300" cy="409575"/>
    <xdr:sp>
      <xdr:nvSpPr>
        <xdr:cNvPr id="7" name="Text Box 19"/>
        <xdr:cNvSpPr txBox="1">
          <a:spLocks noChangeArrowheads="1"/>
        </xdr:cNvSpPr>
      </xdr:nvSpPr>
      <xdr:spPr>
        <a:xfrm>
          <a:off x="1057275" y="21697950"/>
          <a:ext cx="495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13:50</a:t>
          </a:r>
        </a:p>
      </xdr:txBody>
    </xdr:sp>
    <xdr:clientData/>
  </xdr:oneCellAnchor>
  <xdr:oneCellAnchor>
    <xdr:from>
      <xdr:col>9</xdr:col>
      <xdr:colOff>0</xdr:colOff>
      <xdr:row>122</xdr:row>
      <xdr:rowOff>133350</xdr:rowOff>
    </xdr:from>
    <xdr:ext cx="533400" cy="323850"/>
    <xdr:sp>
      <xdr:nvSpPr>
        <xdr:cNvPr id="8" name="Text Box 20"/>
        <xdr:cNvSpPr txBox="1">
          <a:spLocks noChangeArrowheads="1"/>
        </xdr:cNvSpPr>
      </xdr:nvSpPr>
      <xdr:spPr>
        <a:xfrm>
          <a:off x="1028700" y="22888575"/>
          <a:ext cx="533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14:10</a:t>
          </a:r>
        </a:p>
      </xdr:txBody>
    </xdr:sp>
    <xdr:clientData/>
  </xdr:oneCellAnchor>
  <xdr:oneCellAnchor>
    <xdr:from>
      <xdr:col>9</xdr:col>
      <xdr:colOff>9525</xdr:colOff>
      <xdr:row>126</xdr:row>
      <xdr:rowOff>123825</xdr:rowOff>
    </xdr:from>
    <xdr:ext cx="533400" cy="238125"/>
    <xdr:sp>
      <xdr:nvSpPr>
        <xdr:cNvPr id="9" name="Text Box 21"/>
        <xdr:cNvSpPr txBox="1">
          <a:spLocks noChangeArrowheads="1"/>
        </xdr:cNvSpPr>
      </xdr:nvSpPr>
      <xdr:spPr>
        <a:xfrm>
          <a:off x="1038225" y="23650575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14:10</a:t>
          </a:r>
        </a:p>
      </xdr:txBody>
    </xdr:sp>
    <xdr:clientData/>
  </xdr:oneCellAnchor>
  <xdr:twoCellAnchor>
    <xdr:from>
      <xdr:col>1</xdr:col>
      <xdr:colOff>19050</xdr:colOff>
      <xdr:row>112</xdr:row>
      <xdr:rowOff>133350</xdr:rowOff>
    </xdr:from>
    <xdr:to>
      <xdr:col>3</xdr:col>
      <xdr:colOff>38100</xdr:colOff>
      <xdr:row>113</xdr:row>
      <xdr:rowOff>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133350" y="21050250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  <xdr:twoCellAnchor>
    <xdr:from>
      <xdr:col>1</xdr:col>
      <xdr:colOff>38100</xdr:colOff>
      <xdr:row>116</xdr:row>
      <xdr:rowOff>152400</xdr:rowOff>
    </xdr:from>
    <xdr:to>
      <xdr:col>3</xdr:col>
      <xdr:colOff>57150</xdr:colOff>
      <xdr:row>117</xdr:row>
      <xdr:rowOff>0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152400" y="21802725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</a:t>
          </a:r>
        </a:p>
      </xdr:txBody>
    </xdr:sp>
    <xdr:clientData/>
  </xdr:twoCellAnchor>
  <xdr:oneCellAnchor>
    <xdr:from>
      <xdr:col>1</xdr:col>
      <xdr:colOff>0</xdr:colOff>
      <xdr:row>122</xdr:row>
      <xdr:rowOff>171450</xdr:rowOff>
    </xdr:from>
    <xdr:ext cx="228600" cy="190500"/>
    <xdr:sp>
      <xdr:nvSpPr>
        <xdr:cNvPr id="12" name="Text Box 24"/>
        <xdr:cNvSpPr txBox="1">
          <a:spLocks noChangeArrowheads="1"/>
        </xdr:cNvSpPr>
      </xdr:nvSpPr>
      <xdr:spPr>
        <a:xfrm>
          <a:off x="114300" y="229266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</a:t>
          </a:r>
        </a:p>
      </xdr:txBody>
    </xdr:sp>
    <xdr:clientData/>
  </xdr:oneCellAnchor>
  <xdr:oneCellAnchor>
    <xdr:from>
      <xdr:col>1</xdr:col>
      <xdr:colOff>19050</xdr:colOff>
      <xdr:row>126</xdr:row>
      <xdr:rowOff>171450</xdr:rowOff>
    </xdr:from>
    <xdr:ext cx="228600" cy="190500"/>
    <xdr:sp>
      <xdr:nvSpPr>
        <xdr:cNvPr id="13" name="Text Box 25"/>
        <xdr:cNvSpPr txBox="1">
          <a:spLocks noChangeArrowheads="1"/>
        </xdr:cNvSpPr>
      </xdr:nvSpPr>
      <xdr:spPr>
        <a:xfrm>
          <a:off x="133350" y="2369820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</a:p>
      </xdr:txBody>
    </xdr:sp>
    <xdr:clientData/>
  </xdr:oneCellAnchor>
  <xdr:twoCellAnchor>
    <xdr:from>
      <xdr:col>4</xdr:col>
      <xdr:colOff>0</xdr:colOff>
      <xdr:row>112</xdr:row>
      <xdr:rowOff>142875</xdr:rowOff>
    </xdr:from>
    <xdr:to>
      <xdr:col>7</xdr:col>
      <xdr:colOff>76200</xdr:colOff>
      <xdr:row>113</xdr:row>
      <xdr:rowOff>76200</xdr:rowOff>
    </xdr:to>
    <xdr:sp>
      <xdr:nvSpPr>
        <xdr:cNvPr id="14" name="Text Box 26"/>
        <xdr:cNvSpPr txBox="1">
          <a:spLocks noChangeArrowheads="1"/>
        </xdr:cNvSpPr>
      </xdr:nvSpPr>
      <xdr:spPr>
        <a:xfrm>
          <a:off x="457200" y="21059775"/>
          <a:ext cx="419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95250</xdr:colOff>
      <xdr:row>116</xdr:row>
      <xdr:rowOff>104775</xdr:rowOff>
    </xdr:from>
    <xdr:to>
      <xdr:col>7</xdr:col>
      <xdr:colOff>57150</xdr:colOff>
      <xdr:row>117</xdr:row>
      <xdr:rowOff>19050</xdr:rowOff>
    </xdr:to>
    <xdr:sp>
      <xdr:nvSpPr>
        <xdr:cNvPr id="15" name="Text Box 27"/>
        <xdr:cNvSpPr txBox="1">
          <a:spLocks noChangeArrowheads="1"/>
        </xdr:cNvSpPr>
      </xdr:nvSpPr>
      <xdr:spPr>
        <a:xfrm>
          <a:off x="438150" y="21755100"/>
          <a:ext cx="419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0</xdr:colOff>
      <xdr:row>122</xdr:row>
      <xdr:rowOff>123825</xdr:rowOff>
    </xdr:from>
    <xdr:to>
      <xdr:col>7</xdr:col>
      <xdr:colOff>76200</xdr:colOff>
      <xdr:row>123</xdr:row>
      <xdr:rowOff>19050</xdr:rowOff>
    </xdr:to>
    <xdr:sp>
      <xdr:nvSpPr>
        <xdr:cNvPr id="16" name="Text Box 28"/>
        <xdr:cNvSpPr txBox="1">
          <a:spLocks noChangeArrowheads="1"/>
        </xdr:cNvSpPr>
      </xdr:nvSpPr>
      <xdr:spPr>
        <a:xfrm>
          <a:off x="457200" y="22879050"/>
          <a:ext cx="419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19050</xdr:colOff>
      <xdr:row>126</xdr:row>
      <xdr:rowOff>133350</xdr:rowOff>
    </xdr:from>
    <xdr:to>
      <xdr:col>7</xdr:col>
      <xdr:colOff>95250</xdr:colOff>
      <xdr:row>127</xdr:row>
      <xdr:rowOff>38100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476250" y="23660100"/>
          <a:ext cx="419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43</xdr:col>
      <xdr:colOff>38100</xdr:colOff>
      <xdr:row>1</xdr:row>
      <xdr:rowOff>133350</xdr:rowOff>
    </xdr:from>
    <xdr:to>
      <xdr:col>52</xdr:col>
      <xdr:colOff>76200</xdr:colOff>
      <xdr:row>7</xdr:row>
      <xdr:rowOff>47625</xdr:rowOff>
    </xdr:to>
    <xdr:sp>
      <xdr:nvSpPr>
        <xdr:cNvPr id="18" name="WordArt 30"/>
        <xdr:cNvSpPr>
          <a:spLocks/>
        </xdr:cNvSpPr>
      </xdr:nvSpPr>
      <xdr:spPr>
        <a:xfrm>
          <a:off x="5095875" y="228600"/>
          <a:ext cx="1209675" cy="122872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20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54</xdr:col>
      <xdr:colOff>85725</xdr:colOff>
      <xdr:row>78</xdr:row>
      <xdr:rowOff>190500</xdr:rowOff>
    </xdr:from>
    <xdr:ext cx="1962150" cy="723900"/>
    <xdr:sp fLocksText="0">
      <xdr:nvSpPr>
        <xdr:cNvPr id="19" name="Text Box 32"/>
        <xdr:cNvSpPr txBox="1">
          <a:spLocks noChangeArrowheads="1"/>
        </xdr:cNvSpPr>
      </xdr:nvSpPr>
      <xdr:spPr>
        <a:xfrm>
          <a:off x="6467475" y="15087600"/>
          <a:ext cx="19621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161925</xdr:colOff>
      <xdr:row>70</xdr:row>
      <xdr:rowOff>19050</xdr:rowOff>
    </xdr:from>
    <xdr:ext cx="971550" cy="1304925"/>
    <xdr:sp>
      <xdr:nvSpPr>
        <xdr:cNvPr id="20" name="Text Box 33"/>
        <xdr:cNvSpPr txBox="1">
          <a:spLocks noChangeArrowheads="1"/>
        </xdr:cNvSpPr>
      </xdr:nvSpPr>
      <xdr:spPr>
        <a:xfrm>
          <a:off x="3467100" y="13011150"/>
          <a:ext cx="971550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sng" baseline="0">
              <a:solidFill>
                <a:srgbClr val="3366FF"/>
              </a:solidFill>
              <a:latin typeface="Arial"/>
              <a:ea typeface="Arial"/>
              <a:cs typeface="Arial"/>
            </a:rPr>
            <a:t>Pkt.    Tore:</a:t>
          </a: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9     11:5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7      6:3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    15:5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5      1:1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0      0:19</a:t>
          </a:r>
        </a:p>
      </xdr:txBody>
    </xdr:sp>
    <xdr:clientData/>
  </xdr:oneCellAnchor>
  <xdr:oneCellAnchor>
    <xdr:from>
      <xdr:col>9</xdr:col>
      <xdr:colOff>0</xdr:colOff>
      <xdr:row>61</xdr:row>
      <xdr:rowOff>28575</xdr:rowOff>
    </xdr:from>
    <xdr:ext cx="2952750" cy="190500"/>
    <xdr:sp fLocksText="0">
      <xdr:nvSpPr>
        <xdr:cNvPr id="21" name="Text Box 36"/>
        <xdr:cNvSpPr txBox="1">
          <a:spLocks noChangeArrowheads="1"/>
        </xdr:cNvSpPr>
      </xdr:nvSpPr>
      <xdr:spPr>
        <a:xfrm>
          <a:off x="1028700" y="11410950"/>
          <a:ext cx="29527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70</xdr:row>
      <xdr:rowOff>19050</xdr:rowOff>
    </xdr:from>
    <xdr:to>
      <xdr:col>29</xdr:col>
      <xdr:colOff>142875</xdr:colOff>
      <xdr:row>75</xdr:row>
      <xdr:rowOff>152400</xdr:rowOff>
    </xdr:to>
    <xdr:sp>
      <xdr:nvSpPr>
        <xdr:cNvPr id="22" name="Text Box 41"/>
        <xdr:cNvSpPr txBox="1">
          <a:spLocks noChangeArrowheads="1"/>
        </xdr:cNvSpPr>
      </xdr:nvSpPr>
      <xdr:spPr>
        <a:xfrm>
          <a:off x="133350" y="13011150"/>
          <a:ext cx="33147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4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Gruppe - A 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1.   ZOAR Alzey/Heidesheim/Kaiserslautern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   Lebenshilfe Bad Dürkheim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  ATW Mannheim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  Pirminius Pirmasens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  Maudacher Werkstätte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75</xdr:row>
      <xdr:rowOff>228600</xdr:rowOff>
    </xdr:from>
    <xdr:to>
      <xdr:col>29</xdr:col>
      <xdr:colOff>142875</xdr:colOff>
      <xdr:row>82</xdr:row>
      <xdr:rowOff>9525</xdr:rowOff>
    </xdr:to>
    <xdr:sp>
      <xdr:nvSpPr>
        <xdr:cNvPr id="23" name="Text Box 42"/>
        <xdr:cNvSpPr txBox="1">
          <a:spLocks noChangeArrowheads="1"/>
        </xdr:cNvSpPr>
      </xdr:nvSpPr>
      <xdr:spPr>
        <a:xfrm>
          <a:off x="133350" y="14382750"/>
          <a:ext cx="331470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4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Gruppe - B 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1.   Lebenshilfe Worms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   Ludwigshafener Werkstätte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  Südpfalzwerkstatt Offenbach I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  HD-Werkstätte Sandhausen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  WFB Mainz
</a:t>
          </a:r>
        </a:p>
      </xdr:txBody>
    </xdr:sp>
    <xdr:clientData/>
  </xdr:twoCellAnchor>
  <xdr:oneCellAnchor>
    <xdr:from>
      <xdr:col>29</xdr:col>
      <xdr:colOff>133350</xdr:colOff>
      <xdr:row>75</xdr:row>
      <xdr:rowOff>228600</xdr:rowOff>
    </xdr:from>
    <xdr:ext cx="971550" cy="1276350"/>
    <xdr:sp>
      <xdr:nvSpPr>
        <xdr:cNvPr id="24" name="Text Box 43"/>
        <xdr:cNvSpPr txBox="1">
          <a:spLocks noChangeArrowheads="1"/>
        </xdr:cNvSpPr>
      </xdr:nvSpPr>
      <xdr:spPr>
        <a:xfrm>
          <a:off x="3438525" y="14382750"/>
          <a:ext cx="9715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sng" baseline="0">
              <a:solidFill>
                <a:srgbClr val="3366FF"/>
              </a:solidFill>
              <a:latin typeface="Arial"/>
              <a:ea typeface="Arial"/>
              <a:cs typeface="Arial"/>
            </a:rPr>
            <a:t>Pkt.    Tore: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12      9:0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6       3:3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      3:4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4       2:2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       0:8</a:t>
          </a:r>
        </a:p>
      </xdr:txBody>
    </xdr:sp>
    <xdr:clientData/>
  </xdr:oneCellAnchor>
  <xdr:oneCellAnchor>
    <xdr:from>
      <xdr:col>29</xdr:col>
      <xdr:colOff>133350</xdr:colOff>
      <xdr:row>84</xdr:row>
      <xdr:rowOff>19050</xdr:rowOff>
    </xdr:from>
    <xdr:ext cx="971550" cy="1285875"/>
    <xdr:sp>
      <xdr:nvSpPr>
        <xdr:cNvPr id="25" name="Text Box 44"/>
        <xdr:cNvSpPr txBox="1">
          <a:spLocks noChangeArrowheads="1"/>
        </xdr:cNvSpPr>
      </xdr:nvSpPr>
      <xdr:spPr>
        <a:xfrm>
          <a:off x="3438525" y="16287750"/>
          <a:ext cx="971550" cy="1285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sng" baseline="0">
              <a:solidFill>
                <a:srgbClr val="3366FF"/>
              </a:solidFill>
              <a:latin typeface="Arial"/>
              <a:ea typeface="Arial"/>
              <a:cs typeface="Arial"/>
            </a:rPr>
            <a:t>Pkt.    Tore:</a:t>
          </a: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15:0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     14:2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4       3:9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       0:9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       2:14</a:t>
          </a:r>
        </a:p>
      </xdr:txBody>
    </xdr:sp>
    <xdr:clientData/>
  </xdr:oneCellAnchor>
  <xdr:twoCellAnchor>
    <xdr:from>
      <xdr:col>1</xdr:col>
      <xdr:colOff>0</xdr:colOff>
      <xdr:row>84</xdr:row>
      <xdr:rowOff>19050</xdr:rowOff>
    </xdr:from>
    <xdr:to>
      <xdr:col>29</xdr:col>
      <xdr:colOff>123825</xdr:colOff>
      <xdr:row>89</xdr:row>
      <xdr:rowOff>161925</xdr:rowOff>
    </xdr:to>
    <xdr:sp>
      <xdr:nvSpPr>
        <xdr:cNvPr id="26" name="Text Box 45"/>
        <xdr:cNvSpPr txBox="1">
          <a:spLocks noChangeArrowheads="1"/>
        </xdr:cNvSpPr>
      </xdr:nvSpPr>
      <xdr:spPr>
        <a:xfrm>
          <a:off x="114300" y="16287750"/>
          <a:ext cx="331470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4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Gruppe - C 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WZB Spiesen/Elversberg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  ZOAR Rockenhausen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  Murgtalwerkstätte Rastatt/Gaggenau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  Südpfalzwerkstatt Offenbach II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  HD-Werkstätte Hockenheim</a:t>
          </a:r>
        </a:p>
      </xdr:txBody>
    </xdr:sp>
    <xdr:clientData/>
  </xdr:twoCellAnchor>
  <xdr:twoCellAnchor editAs="oneCell">
    <xdr:from>
      <xdr:col>42</xdr:col>
      <xdr:colOff>9525</xdr:colOff>
      <xdr:row>0</xdr:row>
      <xdr:rowOff>38100</xdr:rowOff>
    </xdr:from>
    <xdr:to>
      <xdr:col>56</xdr:col>
      <xdr:colOff>76200</xdr:colOff>
      <xdr:row>9</xdr:row>
      <xdr:rowOff>57150</xdr:rowOff>
    </xdr:to>
    <xdr:pic>
      <xdr:nvPicPr>
        <xdr:cNvPr id="27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38100"/>
          <a:ext cx="17335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49"/>
  <sheetViews>
    <sheetView showGridLines="0" tabSelected="1" zoomScale="112" zoomScaleNormal="112" zoomScalePageLayoutView="0" workbookViewId="0" topLeftCell="A1">
      <selection activeCell="AT80" sqref="AT80"/>
    </sheetView>
  </sheetViews>
  <sheetFormatPr defaultColWidth="1.7109375" defaultRowHeight="12.75"/>
  <cols>
    <col min="1" max="16" width="1.7109375" style="0" customWidth="1"/>
    <col min="17" max="17" width="1.57421875" style="0" customWidth="1"/>
    <col min="18" max="29" width="1.7109375" style="0" customWidth="1"/>
    <col min="30" max="30" width="4.00390625" style="0" bestFit="1" customWidth="1"/>
    <col min="31" max="48" width="1.7109375" style="0" customWidth="1"/>
    <col min="49" max="49" width="0.13671875" style="0" customWidth="1"/>
    <col min="50" max="50" width="1.7109375" style="0" customWidth="1"/>
    <col min="51" max="51" width="5.421875" style="0" customWidth="1"/>
    <col min="52" max="53" width="1.7109375" style="0" customWidth="1"/>
    <col min="54" max="54" width="0.5625" style="0" customWidth="1"/>
    <col min="55" max="55" width="1.7109375" style="0" customWidth="1"/>
    <col min="56" max="56" width="1.7109375" style="32" customWidth="1"/>
    <col min="57" max="57" width="2.7109375" style="37" bestFit="1" customWidth="1"/>
    <col min="58" max="58" width="2.8515625" style="37" hidden="1" customWidth="1"/>
    <col min="59" max="59" width="2.140625" style="37" hidden="1" customWidth="1"/>
    <col min="60" max="60" width="2.8515625" style="37" hidden="1" customWidth="1"/>
    <col min="61" max="72" width="1.7109375" style="37" hidden="1" customWidth="1"/>
    <col min="73" max="73" width="1.7109375" style="37" customWidth="1"/>
    <col min="74" max="74" width="2.8515625" style="38" bestFit="1" customWidth="1"/>
    <col min="75" max="75" width="1.7109375" style="38" customWidth="1"/>
    <col min="76" max="76" width="1.7109375" style="37" customWidth="1"/>
    <col min="77" max="77" width="12.28125" style="37" bestFit="1" customWidth="1"/>
    <col min="78" max="78" width="5.00390625" style="37" bestFit="1" customWidth="1"/>
    <col min="79" max="79" width="2.8515625" style="37" bestFit="1" customWidth="1"/>
    <col min="80" max="80" width="2.00390625" style="37" bestFit="1" customWidth="1"/>
    <col min="81" max="81" width="2.8515625" style="39" bestFit="1" customWidth="1"/>
    <col min="82" max="82" width="5.57421875" style="39" bestFit="1" customWidth="1"/>
    <col min="83" max="84" width="1.7109375" style="39" customWidth="1"/>
    <col min="85" max="107" width="1.7109375" style="35" customWidth="1"/>
  </cols>
  <sheetData>
    <row r="1" ht="7.5" customHeight="1">
      <c r="BD1" s="7"/>
    </row>
    <row r="2" spans="1:56" ht="33" customHeight="1">
      <c r="A2" s="312" t="s">
        <v>46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R2" s="20"/>
      <c r="AS2" s="21"/>
      <c r="AT2" s="21"/>
      <c r="AU2" s="21"/>
      <c r="AV2" s="21"/>
      <c r="AW2" s="21"/>
      <c r="AX2" s="21"/>
      <c r="AY2" s="21"/>
      <c r="AZ2" s="21"/>
      <c r="BA2" s="21"/>
      <c r="BB2" s="22"/>
      <c r="BD2" s="7"/>
    </row>
    <row r="3" spans="1:107" s="9" customFormat="1" ht="27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R3" s="23"/>
      <c r="AS3" s="24"/>
      <c r="AT3" s="24"/>
      <c r="AU3" s="24"/>
      <c r="AW3" s="24"/>
      <c r="AX3" s="24"/>
      <c r="AY3" s="24"/>
      <c r="AZ3" s="24"/>
      <c r="BA3" s="24"/>
      <c r="BB3" s="25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1"/>
      <c r="BW3" s="41"/>
      <c r="BX3" s="40"/>
      <c r="BY3" s="40"/>
      <c r="BZ3" s="40"/>
      <c r="CA3" s="40"/>
      <c r="CB3" s="40"/>
      <c r="CC3" s="42"/>
      <c r="CD3" s="42"/>
      <c r="CE3" s="42"/>
      <c r="CF3" s="42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</row>
    <row r="4" spans="1:107" s="2" customFormat="1" ht="15.75">
      <c r="A4" s="322" t="s">
        <v>59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R4" s="26"/>
      <c r="AS4" s="27"/>
      <c r="AT4" s="27"/>
      <c r="AU4" s="27"/>
      <c r="AV4" s="27"/>
      <c r="AW4" s="27"/>
      <c r="AX4" s="27"/>
      <c r="AY4" s="27"/>
      <c r="AZ4" s="27"/>
      <c r="BA4" s="27"/>
      <c r="BB4" s="28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5"/>
      <c r="BW4" s="45"/>
      <c r="BX4" s="44"/>
      <c r="BY4" s="44"/>
      <c r="BZ4" s="44"/>
      <c r="CA4" s="44"/>
      <c r="CB4" s="44"/>
      <c r="CC4" s="46"/>
      <c r="CD4" s="46"/>
      <c r="CE4" s="46"/>
      <c r="CF4" s="46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</row>
    <row r="5" spans="44:107" s="2" customFormat="1" ht="6" customHeight="1">
      <c r="AR5" s="26"/>
      <c r="AS5" s="27"/>
      <c r="AT5" s="27"/>
      <c r="AU5" s="27"/>
      <c r="AV5" s="27"/>
      <c r="AW5" s="27"/>
      <c r="AX5" s="27"/>
      <c r="AY5" s="27"/>
      <c r="AZ5" s="27"/>
      <c r="BA5" s="27"/>
      <c r="BB5" s="28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5"/>
      <c r="BW5" s="45"/>
      <c r="BX5" s="44"/>
      <c r="BY5" s="44"/>
      <c r="BZ5" s="44"/>
      <c r="CA5" s="44"/>
      <c r="CB5" s="44"/>
      <c r="CC5" s="46"/>
      <c r="CD5" s="46"/>
      <c r="CE5" s="46"/>
      <c r="CF5" s="46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</row>
    <row r="6" spans="12:107" s="2" customFormat="1" ht="15.75">
      <c r="L6" s="3" t="s">
        <v>0</v>
      </c>
      <c r="M6" s="317" t="s">
        <v>47</v>
      </c>
      <c r="N6" s="317"/>
      <c r="O6" s="317"/>
      <c r="P6" s="317"/>
      <c r="Q6" s="317"/>
      <c r="R6" s="317"/>
      <c r="S6" s="317"/>
      <c r="T6" s="317"/>
      <c r="U6" s="2" t="s">
        <v>1</v>
      </c>
      <c r="Y6" s="318">
        <v>42907</v>
      </c>
      <c r="Z6" s="318"/>
      <c r="AA6" s="318"/>
      <c r="AB6" s="318"/>
      <c r="AC6" s="318"/>
      <c r="AD6" s="318"/>
      <c r="AE6" s="318"/>
      <c r="AF6" s="318"/>
      <c r="AR6" s="26"/>
      <c r="AS6" s="27"/>
      <c r="AT6" s="27"/>
      <c r="AU6" s="27"/>
      <c r="AV6" s="27"/>
      <c r="AW6" s="27"/>
      <c r="AX6" s="27"/>
      <c r="AY6" s="27"/>
      <c r="AZ6" s="27"/>
      <c r="BA6" s="27"/>
      <c r="BB6" s="28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5"/>
      <c r="BW6" s="45"/>
      <c r="BX6" s="44"/>
      <c r="BY6" s="44"/>
      <c r="BZ6" s="44"/>
      <c r="CA6" s="44"/>
      <c r="CB6" s="44"/>
      <c r="CC6" s="46"/>
      <c r="CD6" s="46"/>
      <c r="CE6" s="46"/>
      <c r="CF6" s="46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</row>
    <row r="7" spans="44:107" s="2" customFormat="1" ht="6" customHeight="1">
      <c r="AR7" s="26"/>
      <c r="AS7" s="27"/>
      <c r="AT7" s="27"/>
      <c r="AU7" s="27"/>
      <c r="AV7" s="27"/>
      <c r="AW7" s="27"/>
      <c r="AX7" s="27"/>
      <c r="AY7" s="27"/>
      <c r="AZ7" s="27"/>
      <c r="BA7" s="27"/>
      <c r="BB7" s="28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5"/>
      <c r="BW7" s="45"/>
      <c r="BX7" s="44"/>
      <c r="BY7" s="44"/>
      <c r="BZ7" s="44"/>
      <c r="CA7" s="44"/>
      <c r="CB7" s="44"/>
      <c r="CC7" s="46"/>
      <c r="CD7" s="46"/>
      <c r="CE7" s="46"/>
      <c r="CF7" s="46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</row>
    <row r="8" spans="2:107" s="2" customFormat="1" ht="15">
      <c r="B8" s="319" t="s">
        <v>48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R8" s="29"/>
      <c r="AS8" s="30"/>
      <c r="AT8" s="30"/>
      <c r="AU8" s="30"/>
      <c r="AV8" s="30"/>
      <c r="AW8" s="30"/>
      <c r="AX8" s="30"/>
      <c r="AY8" s="30"/>
      <c r="AZ8" s="30"/>
      <c r="BA8" s="30"/>
      <c r="BB8" s="31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5"/>
      <c r="BW8" s="45"/>
      <c r="BX8" s="44"/>
      <c r="BY8" s="44"/>
      <c r="BZ8" s="44"/>
      <c r="CA8" s="44"/>
      <c r="CB8" s="44"/>
      <c r="CC8" s="46"/>
      <c r="CD8" s="46"/>
      <c r="CE8" s="46"/>
      <c r="CF8" s="46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</row>
    <row r="9" spans="57:107" s="2" customFormat="1" ht="6" customHeight="1"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5"/>
      <c r="BW9" s="45"/>
      <c r="BX9" s="44"/>
      <c r="BY9" s="44"/>
      <c r="BZ9" s="44"/>
      <c r="CA9" s="44"/>
      <c r="CB9" s="44"/>
      <c r="CC9" s="46"/>
      <c r="CD9" s="46"/>
      <c r="CE9" s="46"/>
      <c r="CF9" s="46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</row>
    <row r="10" spans="7:107" s="2" customFormat="1" ht="15.75">
      <c r="G10" s="6" t="s">
        <v>2</v>
      </c>
      <c r="H10" s="321">
        <v>0.4166666666666667</v>
      </c>
      <c r="I10" s="321"/>
      <c r="J10" s="321"/>
      <c r="K10" s="321"/>
      <c r="L10" s="321"/>
      <c r="M10" s="7" t="s">
        <v>3</v>
      </c>
      <c r="T10" s="6" t="s">
        <v>4</v>
      </c>
      <c r="U10" s="313">
        <v>1</v>
      </c>
      <c r="V10" s="313"/>
      <c r="W10" s="14" t="s">
        <v>29</v>
      </c>
      <c r="X10" s="320">
        <v>0.009027777777777779</v>
      </c>
      <c r="Y10" s="320"/>
      <c r="Z10" s="320"/>
      <c r="AA10" s="320"/>
      <c r="AB10" s="320"/>
      <c r="AC10" s="7" t="s">
        <v>5</v>
      </c>
      <c r="AK10" s="6" t="s">
        <v>6</v>
      </c>
      <c r="AL10" s="320">
        <v>0.001388888888888889</v>
      </c>
      <c r="AM10" s="320"/>
      <c r="AN10" s="320"/>
      <c r="AO10" s="320"/>
      <c r="AP10" s="320"/>
      <c r="AQ10" s="7" t="s">
        <v>5</v>
      </c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5"/>
      <c r="BW10" s="45"/>
      <c r="BX10" s="44"/>
      <c r="BY10" s="44"/>
      <c r="BZ10" s="44"/>
      <c r="CA10" s="44"/>
      <c r="CB10" s="44"/>
      <c r="CC10" s="46"/>
      <c r="CD10" s="46"/>
      <c r="CE10" s="46"/>
      <c r="CF10" s="46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</row>
    <row r="11" ht="9" customHeight="1"/>
    <row r="12" ht="6" customHeight="1"/>
    <row r="13" ht="12.75">
      <c r="B13" s="1" t="s">
        <v>7</v>
      </c>
    </row>
    <row r="14" ht="6" customHeight="1" thickBot="1"/>
    <row r="15" spans="2:55" ht="16.5" thickBot="1">
      <c r="B15" s="314" t="s">
        <v>12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6"/>
      <c r="AE15" s="314" t="s">
        <v>13</v>
      </c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6"/>
    </row>
    <row r="16" spans="2:55" ht="15">
      <c r="B16" s="299" t="s">
        <v>8</v>
      </c>
      <c r="C16" s="300"/>
      <c r="D16" s="298" t="s">
        <v>70</v>
      </c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6"/>
      <c r="Z16" s="297"/>
      <c r="AE16" s="299" t="s">
        <v>8</v>
      </c>
      <c r="AF16" s="300"/>
      <c r="AG16" s="298" t="s">
        <v>64</v>
      </c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6"/>
      <c r="BC16" s="297"/>
    </row>
    <row r="17" spans="2:55" ht="15">
      <c r="B17" s="299" t="s">
        <v>9</v>
      </c>
      <c r="C17" s="300"/>
      <c r="D17" s="298" t="s">
        <v>60</v>
      </c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6"/>
      <c r="Z17" s="297"/>
      <c r="AE17" s="299" t="s">
        <v>9</v>
      </c>
      <c r="AF17" s="300"/>
      <c r="AG17" s="298" t="s">
        <v>65</v>
      </c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6"/>
      <c r="BC17" s="297"/>
    </row>
    <row r="18" spans="2:55" ht="15.75">
      <c r="B18" s="299" t="s">
        <v>10</v>
      </c>
      <c r="C18" s="300"/>
      <c r="D18" s="298" t="s">
        <v>61</v>
      </c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6"/>
      <c r="Z18" s="297"/>
      <c r="AE18" s="299" t="s">
        <v>10</v>
      </c>
      <c r="AF18" s="300"/>
      <c r="AG18" s="298" t="s">
        <v>72</v>
      </c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296"/>
      <c r="BC18" s="297"/>
    </row>
    <row r="19" spans="2:55" ht="15">
      <c r="B19" s="299" t="s">
        <v>11</v>
      </c>
      <c r="C19" s="300"/>
      <c r="D19" s="298" t="s">
        <v>63</v>
      </c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6"/>
      <c r="Z19" s="297"/>
      <c r="AE19" s="299" t="s">
        <v>11</v>
      </c>
      <c r="AF19" s="300"/>
      <c r="AG19" s="298" t="s">
        <v>66</v>
      </c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6"/>
      <c r="BC19" s="297"/>
    </row>
    <row r="20" spans="2:55" ht="15.75" thickBot="1">
      <c r="B20" s="301" t="s">
        <v>33</v>
      </c>
      <c r="C20" s="302"/>
      <c r="D20" s="303" t="s">
        <v>62</v>
      </c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6"/>
      <c r="Z20" s="307"/>
      <c r="AE20" s="301" t="s">
        <v>33</v>
      </c>
      <c r="AF20" s="302"/>
      <c r="AG20" s="303" t="s">
        <v>73</v>
      </c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6"/>
      <c r="BC20" s="307"/>
    </row>
    <row r="21" spans="57:80" ht="6" customHeight="1" thickBot="1"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9"/>
      <c r="BY21" s="39"/>
      <c r="BZ21" s="39"/>
      <c r="CA21" s="39"/>
      <c r="CB21" s="39"/>
    </row>
    <row r="22" spans="16:80" ht="16.5" thickBot="1">
      <c r="P22" s="314" t="s">
        <v>30</v>
      </c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6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9"/>
      <c r="BY22" s="39"/>
      <c r="BZ22" s="39"/>
      <c r="CA22" s="39"/>
      <c r="CB22" s="39"/>
    </row>
    <row r="23" spans="16:80" ht="15">
      <c r="P23" s="299" t="s">
        <v>8</v>
      </c>
      <c r="Q23" s="300"/>
      <c r="R23" s="298" t="s">
        <v>74</v>
      </c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6"/>
      <c r="AN23" s="297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9"/>
      <c r="BY23" s="39"/>
      <c r="BZ23" s="39"/>
      <c r="CA23" s="39"/>
      <c r="CB23" s="39"/>
    </row>
    <row r="24" spans="16:80" ht="15">
      <c r="P24" s="299" t="s">
        <v>9</v>
      </c>
      <c r="Q24" s="300"/>
      <c r="R24" s="298" t="s">
        <v>67</v>
      </c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6"/>
      <c r="AN24" s="297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9"/>
      <c r="BY24" s="39"/>
      <c r="BZ24" s="39"/>
      <c r="CA24" s="39"/>
      <c r="CB24" s="39"/>
    </row>
    <row r="25" spans="16:80" ht="15">
      <c r="P25" s="299" t="s">
        <v>10</v>
      </c>
      <c r="Q25" s="300"/>
      <c r="R25" s="298" t="s">
        <v>71</v>
      </c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6"/>
      <c r="AN25" s="297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9"/>
      <c r="BY25" s="39"/>
      <c r="BZ25" s="39"/>
      <c r="CA25" s="39"/>
      <c r="CB25" s="39"/>
    </row>
    <row r="26" spans="16:80" ht="15">
      <c r="P26" s="299" t="s">
        <v>11</v>
      </c>
      <c r="Q26" s="300"/>
      <c r="R26" s="298" t="s">
        <v>68</v>
      </c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6"/>
      <c r="AN26" s="297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9"/>
      <c r="BY26" s="39"/>
      <c r="BZ26" s="39"/>
      <c r="CA26" s="39"/>
      <c r="CB26" s="39"/>
    </row>
    <row r="27" spans="16:80" ht="15.75" thickBot="1">
      <c r="P27" s="301" t="s">
        <v>33</v>
      </c>
      <c r="Q27" s="302"/>
      <c r="R27" s="303" t="s">
        <v>69</v>
      </c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6"/>
      <c r="AN27" s="307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9"/>
      <c r="BY27" s="39"/>
      <c r="BZ27" s="39"/>
      <c r="CA27" s="39"/>
      <c r="CB27" s="39"/>
    </row>
    <row r="29" spans="2:14" ht="12.75">
      <c r="B29" s="1" t="s">
        <v>23</v>
      </c>
      <c r="N29" s="13"/>
    </row>
    <row r="30" ht="6" customHeight="1" thickBot="1"/>
    <row r="31" spans="2:107" s="4" customFormat="1" ht="16.5" customHeight="1" thickBot="1">
      <c r="B31" s="304" t="s">
        <v>14</v>
      </c>
      <c r="C31" s="305"/>
      <c r="D31" s="274" t="s">
        <v>44</v>
      </c>
      <c r="E31" s="226"/>
      <c r="F31" s="275"/>
      <c r="G31" s="274" t="s">
        <v>15</v>
      </c>
      <c r="H31" s="226"/>
      <c r="I31" s="275"/>
      <c r="J31" s="274" t="s">
        <v>17</v>
      </c>
      <c r="K31" s="226"/>
      <c r="L31" s="226"/>
      <c r="M31" s="226"/>
      <c r="N31" s="275"/>
      <c r="O31" s="274" t="s">
        <v>18</v>
      </c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75"/>
      <c r="AW31" s="274" t="s">
        <v>21</v>
      </c>
      <c r="AX31" s="226"/>
      <c r="AY31" s="226"/>
      <c r="AZ31" s="226"/>
      <c r="BA31" s="275"/>
      <c r="BB31" s="309"/>
      <c r="BC31" s="310"/>
      <c r="BD31" s="33"/>
      <c r="BE31" s="48"/>
      <c r="BF31" s="49" t="s">
        <v>28</v>
      </c>
      <c r="BG31" s="50"/>
      <c r="BH31" s="50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51"/>
      <c r="BW31" s="51"/>
      <c r="BX31" s="48"/>
      <c r="BY31" s="48"/>
      <c r="BZ31" s="48"/>
      <c r="CA31" s="48"/>
      <c r="CB31" s="48"/>
      <c r="CC31" s="52"/>
      <c r="CD31" s="52"/>
      <c r="CE31" s="52"/>
      <c r="CF31" s="52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</row>
    <row r="32" spans="2:107" s="5" customFormat="1" ht="15.75" customHeight="1">
      <c r="B32" s="295">
        <v>1</v>
      </c>
      <c r="C32" s="287"/>
      <c r="D32" s="287">
        <v>1</v>
      </c>
      <c r="E32" s="287"/>
      <c r="F32" s="287"/>
      <c r="G32" s="287" t="s">
        <v>16</v>
      </c>
      <c r="H32" s="287"/>
      <c r="I32" s="287"/>
      <c r="J32" s="238">
        <f>$H$10</f>
        <v>0.4166666666666667</v>
      </c>
      <c r="K32" s="238"/>
      <c r="L32" s="238"/>
      <c r="M32" s="238"/>
      <c r="N32" s="239"/>
      <c r="O32" s="288" t="str">
        <f>D16</f>
        <v>A1   Pirminius P´sens    </v>
      </c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11" t="s">
        <v>20</v>
      </c>
      <c r="AF32" s="269" t="str">
        <f>D17</f>
        <v>A2   ATW Mannheim</v>
      </c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70"/>
      <c r="AW32" s="289"/>
      <c r="AX32" s="290"/>
      <c r="AY32" s="185" t="s">
        <v>75</v>
      </c>
      <c r="AZ32" s="290"/>
      <c r="BA32" s="293"/>
      <c r="BB32" s="291"/>
      <c r="BC32" s="292"/>
      <c r="BE32" s="54" t="str">
        <f>IF(ISBLANK(AZ32),"0",IF(AW32&gt;AZ32,3,IF(AW32=AZ32,1,0)))</f>
        <v>0</v>
      </c>
      <c r="BF32" s="55" t="s">
        <v>19</v>
      </c>
      <c r="BG32" s="54" t="str">
        <f>IF(ISBLANK(AJ32),"0",IF(AJ32&gt;AG32,3,IF(AJ32=AG32,1,0)))</f>
        <v>0</v>
      </c>
      <c r="BH32" s="56" t="str">
        <f>IF(ISBLANK(AZ32),"0",IF(AZ32&gt;AW32,3,IF(AZ32=AW32,1,0)))</f>
        <v>0</v>
      </c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 t="s">
        <v>19</v>
      </c>
      <c r="BV32" s="54" t="str">
        <f>IF(ISBLANK(AZ32),"0",IF(AZ32&gt;AW32,3,IF(AZ32=AW32,1,0)))</f>
        <v>0</v>
      </c>
      <c r="BW32" s="51"/>
      <c r="BX32" s="48"/>
      <c r="BY32" s="57" t="s">
        <v>12</v>
      </c>
      <c r="BZ32" s="48" t="s">
        <v>24</v>
      </c>
      <c r="CA32" s="231" t="s">
        <v>25</v>
      </c>
      <c r="CB32" s="231"/>
      <c r="CC32" s="231"/>
      <c r="CD32" s="58" t="s">
        <v>26</v>
      </c>
      <c r="CE32" s="59"/>
      <c r="CF32" s="59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</row>
    <row r="33" spans="2:107" s="4" customFormat="1" ht="15.75" customHeight="1" thickBot="1">
      <c r="B33" s="294">
        <v>2</v>
      </c>
      <c r="C33" s="278"/>
      <c r="D33" s="278">
        <v>2</v>
      </c>
      <c r="E33" s="278"/>
      <c r="F33" s="278"/>
      <c r="G33" s="278" t="s">
        <v>22</v>
      </c>
      <c r="H33" s="278"/>
      <c r="I33" s="278"/>
      <c r="J33" s="279">
        <f>J32</f>
        <v>0.4166666666666667</v>
      </c>
      <c r="K33" s="279"/>
      <c r="L33" s="279"/>
      <c r="M33" s="279"/>
      <c r="N33" s="280"/>
      <c r="O33" s="281" t="str">
        <f>AG16</f>
        <v>B1   Lebenshilfe Worms</v>
      </c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87" t="s">
        <v>20</v>
      </c>
      <c r="AF33" s="282" t="str">
        <f>AG17</f>
        <v>B2   SPW Offenbach 1</v>
      </c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3"/>
      <c r="AW33" s="284"/>
      <c r="AX33" s="285"/>
      <c r="AY33" s="186" t="s">
        <v>76</v>
      </c>
      <c r="AZ33" s="285"/>
      <c r="BA33" s="286"/>
      <c r="BB33" s="276"/>
      <c r="BC33" s="277"/>
      <c r="BD33" s="33"/>
      <c r="BE33" s="54" t="str">
        <f aca="true" t="shared" si="0" ref="BE33:BE49">IF(ISBLANK(AZ33),"0",IF(AW33&gt;AZ33,3,IF(AW33=AZ33,1,0)))</f>
        <v>0</v>
      </c>
      <c r="BF33" s="51" t="s">
        <v>19</v>
      </c>
      <c r="BG33" s="54" t="str">
        <f>IF(ISBLANK(AJ33),"0",IF(AJ33&gt;AG33,3,IF(AJ33=AG33,1,0)))</f>
        <v>0</v>
      </c>
      <c r="BH33" s="56" t="str">
        <f aca="true" t="shared" si="1" ref="BH33:BH49">IF(ISBLANK(AZ33),"0",IF(AZ33&gt;AW33,3,IF(AZ33=AW33,1,0)))</f>
        <v>0</v>
      </c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 t="s">
        <v>19</v>
      </c>
      <c r="BV33" s="54" t="str">
        <f aca="true" t="shared" si="2" ref="BV33:BV49">IF(ISBLANK(AZ33),"0",IF(AZ33&gt;AW33,3,IF(AZ33=AW33,1,0)))</f>
        <v>0</v>
      </c>
      <c r="BW33" s="51"/>
      <c r="BX33" s="48"/>
      <c r="BY33" s="48" t="str">
        <f>$D$16</f>
        <v>A1   Pirminius P´sens    </v>
      </c>
      <c r="BZ33" s="54">
        <f>SUM($BE$32+$BV$38+$BE$47+$BV$61)</f>
        <v>0</v>
      </c>
      <c r="CA33" s="52">
        <f>SUM($AW$32+$AZ$38+$AW$47+$AZ$61)</f>
        <v>0</v>
      </c>
      <c r="CB33" s="61" t="s">
        <v>19</v>
      </c>
      <c r="CC33" s="62">
        <f>SUM($AZ$32+$AW$38+$AZ$47+$AW$61)</f>
        <v>0</v>
      </c>
      <c r="CD33" s="63">
        <f>SUM(CA33-CC33)</f>
        <v>0</v>
      </c>
      <c r="CE33" s="52"/>
      <c r="CF33" s="52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</row>
    <row r="34" spans="2:107" s="4" customFormat="1" ht="15.75" customHeight="1">
      <c r="B34" s="295">
        <v>3</v>
      </c>
      <c r="C34" s="287"/>
      <c r="D34" s="287">
        <v>1</v>
      </c>
      <c r="E34" s="287"/>
      <c r="F34" s="287"/>
      <c r="G34" s="287" t="s">
        <v>31</v>
      </c>
      <c r="H34" s="287"/>
      <c r="I34" s="287"/>
      <c r="J34" s="238">
        <f>J33+$U$10*$X$10+$AL$10</f>
        <v>0.42708333333333337</v>
      </c>
      <c r="K34" s="238"/>
      <c r="L34" s="238"/>
      <c r="M34" s="238"/>
      <c r="N34" s="239"/>
      <c r="O34" s="288" t="s">
        <v>74</v>
      </c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11" t="s">
        <v>20</v>
      </c>
      <c r="AF34" s="269" t="str">
        <f>R24</f>
        <v>C2   SPW Offenbach 2 </v>
      </c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70"/>
      <c r="AW34" s="289"/>
      <c r="AX34" s="290"/>
      <c r="AY34" s="185" t="s">
        <v>77</v>
      </c>
      <c r="AZ34" s="290"/>
      <c r="BA34" s="293"/>
      <c r="BB34" s="291"/>
      <c r="BC34" s="292"/>
      <c r="BD34" s="33"/>
      <c r="BE34" s="54" t="str">
        <f t="shared" si="0"/>
        <v>0</v>
      </c>
      <c r="BF34" s="56" t="str">
        <f aca="true" t="shared" si="3" ref="BF34:BF49">IF(ISBLANK(AW34),"0",IF(AW34&gt;AZ34,3,IF(AW34=AZ34,1,0)))</f>
        <v>0</v>
      </c>
      <c r="BG34" s="56" t="s">
        <v>19</v>
      </c>
      <c r="BH34" s="56" t="str">
        <f t="shared" si="1"/>
        <v>0</v>
      </c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 t="s">
        <v>19</v>
      </c>
      <c r="BV34" s="54" t="str">
        <f t="shared" si="2"/>
        <v>0</v>
      </c>
      <c r="BW34" s="51"/>
      <c r="BX34" s="48"/>
      <c r="BY34" s="48" t="str">
        <f>$D$17</f>
        <v>A2   ATW Mannheim</v>
      </c>
      <c r="BZ34" s="54">
        <f>SUM($BV$32+$BE$41+$BE$50+$BV$64)</f>
        <v>0</v>
      </c>
      <c r="CA34" s="52">
        <f>SUM($AZ$32+$AW$41+$AW$50+$AZ$64)</f>
        <v>0</v>
      </c>
      <c r="CB34" s="61" t="s">
        <v>19</v>
      </c>
      <c r="CC34" s="62">
        <f>SUM($AW$32+$AZ$41+$AZ$50+$AW$64)</f>
        <v>0</v>
      </c>
      <c r="CD34" s="63">
        <f>SUM(CA34-CC34)</f>
        <v>0</v>
      </c>
      <c r="CE34" s="52"/>
      <c r="CF34" s="52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</row>
    <row r="35" spans="2:107" s="4" customFormat="1" ht="15.75" customHeight="1" thickBot="1">
      <c r="B35" s="294">
        <v>4</v>
      </c>
      <c r="C35" s="278"/>
      <c r="D35" s="278">
        <v>2</v>
      </c>
      <c r="E35" s="278"/>
      <c r="F35" s="278"/>
      <c r="G35" s="278" t="s">
        <v>16</v>
      </c>
      <c r="H35" s="278"/>
      <c r="I35" s="278"/>
      <c r="J35" s="279">
        <f>J34</f>
        <v>0.42708333333333337</v>
      </c>
      <c r="K35" s="279"/>
      <c r="L35" s="279"/>
      <c r="M35" s="279"/>
      <c r="N35" s="280"/>
      <c r="O35" s="281" t="str">
        <f>D18</f>
        <v>A3   Zoar Alzey/Heidesh./KL</v>
      </c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87" t="s">
        <v>20</v>
      </c>
      <c r="AF35" s="282" t="str">
        <f>D19</f>
        <v>A4   Lebenshilfe DÜW</v>
      </c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3"/>
      <c r="AW35" s="284"/>
      <c r="AX35" s="285"/>
      <c r="AY35" s="186" t="s">
        <v>78</v>
      </c>
      <c r="AZ35" s="285"/>
      <c r="BA35" s="286"/>
      <c r="BB35" s="276"/>
      <c r="BC35" s="277"/>
      <c r="BD35" s="33"/>
      <c r="BE35" s="54" t="str">
        <f t="shared" si="0"/>
        <v>0</v>
      </c>
      <c r="BF35" s="56" t="str">
        <f t="shared" si="3"/>
        <v>0</v>
      </c>
      <c r="BG35" s="56" t="s">
        <v>19</v>
      </c>
      <c r="BH35" s="56" t="str">
        <f t="shared" si="1"/>
        <v>0</v>
      </c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 t="s">
        <v>19</v>
      </c>
      <c r="BV35" s="54" t="str">
        <f t="shared" si="2"/>
        <v>0</v>
      </c>
      <c r="BW35" s="51"/>
      <c r="BX35" s="48"/>
      <c r="BY35" s="48" t="str">
        <f>$D$18</f>
        <v>A3   Zoar Alzey/Heidesh./KL</v>
      </c>
      <c r="BZ35" s="54">
        <f>SUM($BE$35+$BV$41+$BV$47+$BE$58)</f>
        <v>0</v>
      </c>
      <c r="CA35" s="52">
        <f>SUM($AW$35+$AZ$41+$AZ$47+$AW$58)</f>
        <v>0</v>
      </c>
      <c r="CB35" s="61" t="s">
        <v>19</v>
      </c>
      <c r="CC35" s="62">
        <f>SUM($AZ$35+$AW$41+$AW$47+$AZ$58)</f>
        <v>0</v>
      </c>
      <c r="CD35" s="63">
        <f>SUM(CA35-CC35)</f>
        <v>0</v>
      </c>
      <c r="CE35" s="52"/>
      <c r="CF35" s="52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</row>
    <row r="36" spans="2:107" s="4" customFormat="1" ht="15.75" customHeight="1">
      <c r="B36" s="295">
        <v>5</v>
      </c>
      <c r="C36" s="287"/>
      <c r="D36" s="287">
        <v>1</v>
      </c>
      <c r="E36" s="287"/>
      <c r="F36" s="287"/>
      <c r="G36" s="287" t="s">
        <v>22</v>
      </c>
      <c r="H36" s="287"/>
      <c r="I36" s="287"/>
      <c r="J36" s="238">
        <f>J35+$U$10*$X$10+$AL$10</f>
        <v>0.43750000000000006</v>
      </c>
      <c r="K36" s="238"/>
      <c r="L36" s="238"/>
      <c r="M36" s="238"/>
      <c r="N36" s="239"/>
      <c r="O36" s="288" t="str">
        <f>AG18</f>
        <v>B3   WFB Mainz</v>
      </c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11" t="s">
        <v>20</v>
      </c>
      <c r="AF36" s="269" t="str">
        <f>AG19</f>
        <v>B4   Werkstätte HD-Sandhausen</v>
      </c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70"/>
      <c r="AW36" s="289"/>
      <c r="AX36" s="290"/>
      <c r="AY36" s="185" t="s">
        <v>79</v>
      </c>
      <c r="AZ36" s="290"/>
      <c r="BA36" s="293"/>
      <c r="BB36" s="291"/>
      <c r="BC36" s="292"/>
      <c r="BD36" s="33"/>
      <c r="BE36" s="54" t="str">
        <f t="shared" si="0"/>
        <v>0</v>
      </c>
      <c r="BF36" s="56" t="str">
        <f t="shared" si="3"/>
        <v>0</v>
      </c>
      <c r="BG36" s="56" t="s">
        <v>19</v>
      </c>
      <c r="BH36" s="56" t="str">
        <f t="shared" si="1"/>
        <v>0</v>
      </c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 t="s">
        <v>19</v>
      </c>
      <c r="BV36" s="54" t="str">
        <f t="shared" si="2"/>
        <v>0</v>
      </c>
      <c r="BW36" s="51"/>
      <c r="BX36" s="48"/>
      <c r="BY36" s="48" t="str">
        <f>$D$19</f>
        <v>A4   Lebenshilfe DÜW</v>
      </c>
      <c r="BZ36" s="54">
        <f>SUM($BV$35+$BE$44+$BV$50+$BE$61)</f>
        <v>0</v>
      </c>
      <c r="CA36" s="52">
        <f>SUM($AZ$35+$AW$44+$AZ$50+$AW$61)</f>
        <v>0</v>
      </c>
      <c r="CB36" s="61" t="s">
        <v>19</v>
      </c>
      <c r="CC36" s="62">
        <f>SUM($AW$35+$AZ$44+$AW$50+$AZ$61)</f>
        <v>0</v>
      </c>
      <c r="CD36" s="63">
        <f>SUM(CA36-CC36)</f>
        <v>0</v>
      </c>
      <c r="CE36" s="52"/>
      <c r="CF36" s="52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</row>
    <row r="37" spans="2:107" s="4" customFormat="1" ht="15.75" customHeight="1" thickBot="1">
      <c r="B37" s="294">
        <v>6</v>
      </c>
      <c r="C37" s="278"/>
      <c r="D37" s="278">
        <v>2</v>
      </c>
      <c r="E37" s="278"/>
      <c r="F37" s="278"/>
      <c r="G37" s="278" t="s">
        <v>31</v>
      </c>
      <c r="H37" s="278"/>
      <c r="I37" s="278"/>
      <c r="J37" s="279">
        <f>J36</f>
        <v>0.43750000000000006</v>
      </c>
      <c r="K37" s="279"/>
      <c r="L37" s="279"/>
      <c r="M37" s="279"/>
      <c r="N37" s="280"/>
      <c r="O37" s="281" t="str">
        <f>R25</f>
        <v>C3   WZB Spiesen/Elversberg</v>
      </c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87" t="s">
        <v>20</v>
      </c>
      <c r="AF37" s="282" t="str">
        <f>R26</f>
        <v>C4   Werkstätte Hockenheim</v>
      </c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3"/>
      <c r="AW37" s="284"/>
      <c r="AX37" s="285"/>
      <c r="AY37" s="186" t="s">
        <v>80</v>
      </c>
      <c r="AZ37" s="285"/>
      <c r="BA37" s="286"/>
      <c r="BB37" s="276"/>
      <c r="BC37" s="277"/>
      <c r="BD37" s="33"/>
      <c r="BE37" s="54" t="str">
        <f t="shared" si="0"/>
        <v>0</v>
      </c>
      <c r="BF37" s="56" t="str">
        <f t="shared" si="3"/>
        <v>0</v>
      </c>
      <c r="BG37" s="56" t="s">
        <v>19</v>
      </c>
      <c r="BH37" s="56" t="str">
        <f t="shared" si="1"/>
        <v>0</v>
      </c>
      <c r="BI37" s="48"/>
      <c r="BJ37" s="48"/>
      <c r="BK37" s="37"/>
      <c r="BL37" s="37"/>
      <c r="BM37" s="37"/>
      <c r="BN37" s="37"/>
      <c r="BO37" s="37"/>
      <c r="BP37" s="37"/>
      <c r="BQ37" s="37"/>
      <c r="BR37" s="37"/>
      <c r="BS37" s="37"/>
      <c r="BT37" s="48"/>
      <c r="BU37" s="48" t="s">
        <v>19</v>
      </c>
      <c r="BV37" s="54" t="str">
        <f t="shared" si="2"/>
        <v>0</v>
      </c>
      <c r="BW37" s="51"/>
      <c r="BX37" s="48"/>
      <c r="BY37" s="48" t="str">
        <f>$D$20</f>
        <v>A5   Maudacher Werkstätte</v>
      </c>
      <c r="BZ37" s="54">
        <f>SUM($BE$38+$BV$44+$BV$58+$BE$64)</f>
        <v>0</v>
      </c>
      <c r="CA37" s="52">
        <f>SUM($AW$38+$AZ$44+$AZ$58+$AW$64)</f>
        <v>0</v>
      </c>
      <c r="CB37" s="61" t="s">
        <v>19</v>
      </c>
      <c r="CC37" s="62">
        <f>SUM($AZ$38+$AW$44+$AW$58+$AZ$64)</f>
        <v>0</v>
      </c>
      <c r="CD37" s="63">
        <f>SUM(CA37-CC37)</f>
        <v>0</v>
      </c>
      <c r="CE37" s="52"/>
      <c r="CF37" s="52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</row>
    <row r="38" spans="2:107" s="4" customFormat="1" ht="15.75" customHeight="1">
      <c r="B38" s="295">
        <v>7</v>
      </c>
      <c r="C38" s="287"/>
      <c r="D38" s="287">
        <v>1</v>
      </c>
      <c r="E38" s="287"/>
      <c r="F38" s="287"/>
      <c r="G38" s="287" t="s">
        <v>16</v>
      </c>
      <c r="H38" s="287"/>
      <c r="I38" s="287"/>
      <c r="J38" s="238">
        <f>J37+$U$10*$X$10+$AL$10</f>
        <v>0.44791666666666674</v>
      </c>
      <c r="K38" s="238"/>
      <c r="L38" s="238"/>
      <c r="M38" s="238"/>
      <c r="N38" s="239"/>
      <c r="O38" s="288" t="str">
        <f>D20</f>
        <v>A5   Maudacher Werkstätte</v>
      </c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11" t="s">
        <v>20</v>
      </c>
      <c r="AF38" s="269" t="str">
        <f>D16</f>
        <v>A1   Pirminius P´sens    </v>
      </c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70"/>
      <c r="AW38" s="289"/>
      <c r="AX38" s="290"/>
      <c r="AY38" s="185" t="s">
        <v>79</v>
      </c>
      <c r="AZ38" s="290"/>
      <c r="BA38" s="293"/>
      <c r="BB38" s="291"/>
      <c r="BC38" s="292"/>
      <c r="BD38" s="12"/>
      <c r="BE38" s="54" t="str">
        <f t="shared" si="0"/>
        <v>0</v>
      </c>
      <c r="BF38" s="56" t="str">
        <f t="shared" si="3"/>
        <v>0</v>
      </c>
      <c r="BG38" s="56" t="s">
        <v>19</v>
      </c>
      <c r="BH38" s="56" t="str">
        <f t="shared" si="1"/>
        <v>0</v>
      </c>
      <c r="BI38" s="48"/>
      <c r="BJ38" s="48"/>
      <c r="BK38" s="64"/>
      <c r="BL38" s="64"/>
      <c r="BM38" s="65" t="str">
        <f>$D$17</f>
        <v>A2   ATW Mannheim</v>
      </c>
      <c r="BN38" s="66">
        <f>SUM($BH$32+$BF$37+$BH$44+$BF$49)</f>
        <v>0</v>
      </c>
      <c r="BO38" s="66">
        <f>SUM($AZ$32+$AW$37+$AZ$44+$AW$49)</f>
        <v>0</v>
      </c>
      <c r="BP38" s="67" t="s">
        <v>19</v>
      </c>
      <c r="BQ38" s="66">
        <f>SUM($AW$32+$AZ$37+$AW$44+$AZ$49)</f>
        <v>0</v>
      </c>
      <c r="BR38" s="68">
        <f>SUM(BO38-BQ38)</f>
        <v>0</v>
      </c>
      <c r="BS38" s="48"/>
      <c r="BT38" s="48"/>
      <c r="BU38" s="48" t="s">
        <v>19</v>
      </c>
      <c r="BV38" s="54" t="str">
        <f t="shared" si="2"/>
        <v>0</v>
      </c>
      <c r="BW38" s="51"/>
      <c r="BX38" s="48"/>
      <c r="BY38" s="53"/>
      <c r="BZ38" s="53"/>
      <c r="CA38" s="53"/>
      <c r="CB38" s="53"/>
      <c r="CC38" s="53"/>
      <c r="CD38" s="53"/>
      <c r="CE38" s="52"/>
      <c r="CF38" s="52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</row>
    <row r="39" spans="2:107" s="4" customFormat="1" ht="15.75" customHeight="1" thickBot="1">
      <c r="B39" s="294">
        <v>8</v>
      </c>
      <c r="C39" s="278"/>
      <c r="D39" s="278">
        <v>2</v>
      </c>
      <c r="E39" s="278"/>
      <c r="F39" s="278"/>
      <c r="G39" s="278" t="s">
        <v>22</v>
      </c>
      <c r="H39" s="278"/>
      <c r="I39" s="278"/>
      <c r="J39" s="279">
        <f>J38</f>
        <v>0.44791666666666674</v>
      </c>
      <c r="K39" s="279"/>
      <c r="L39" s="279"/>
      <c r="M39" s="279"/>
      <c r="N39" s="280"/>
      <c r="O39" s="281" t="str">
        <f>AG20</f>
        <v>B5   Ludwigshafener Werkstätte</v>
      </c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87" t="s">
        <v>20</v>
      </c>
      <c r="AF39" s="282" t="str">
        <f>AG16</f>
        <v>B1   Lebenshilfe Worms</v>
      </c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3"/>
      <c r="AW39" s="284"/>
      <c r="AX39" s="285"/>
      <c r="AY39" s="186" t="s">
        <v>81</v>
      </c>
      <c r="AZ39" s="285"/>
      <c r="BA39" s="286"/>
      <c r="BB39" s="276"/>
      <c r="BC39" s="277"/>
      <c r="BD39" s="12"/>
      <c r="BE39" s="54" t="str">
        <f t="shared" si="0"/>
        <v>0</v>
      </c>
      <c r="BF39" s="56" t="str">
        <f t="shared" si="3"/>
        <v>0</v>
      </c>
      <c r="BG39" s="56" t="s">
        <v>19</v>
      </c>
      <c r="BH39" s="56" t="str">
        <f t="shared" si="1"/>
        <v>0</v>
      </c>
      <c r="BI39" s="48"/>
      <c r="BJ39" s="48"/>
      <c r="BK39" s="64"/>
      <c r="BL39" s="64"/>
      <c r="BM39" s="65">
        <f>$D$21</f>
        <v>0</v>
      </c>
      <c r="BN39" s="66">
        <f>SUM($BF$36+$BH$40+$BF$45+$BH$49)</f>
        <v>0</v>
      </c>
      <c r="BO39" s="66">
        <f>SUM($AW$36+$AZ$40+$AW$45+$AZ$49)</f>
        <v>0</v>
      </c>
      <c r="BP39" s="67" t="s">
        <v>19</v>
      </c>
      <c r="BQ39" s="66">
        <f>SUM($AZ$36+$AW$40+$AZ$45+$AW$49)</f>
        <v>0</v>
      </c>
      <c r="BR39" s="68">
        <f>SUM(BO39-BQ39)</f>
        <v>0</v>
      </c>
      <c r="BS39" s="48"/>
      <c r="BT39" s="48"/>
      <c r="BU39" s="48" t="s">
        <v>19</v>
      </c>
      <c r="BV39" s="54" t="str">
        <f t="shared" si="2"/>
        <v>0</v>
      </c>
      <c r="BW39" s="51"/>
      <c r="BX39" s="48"/>
      <c r="BY39" s="57" t="s">
        <v>13</v>
      </c>
      <c r="BZ39" s="48" t="s">
        <v>24</v>
      </c>
      <c r="CA39" s="231" t="s">
        <v>25</v>
      </c>
      <c r="CB39" s="231"/>
      <c r="CC39" s="231"/>
      <c r="CD39" s="58" t="s">
        <v>26</v>
      </c>
      <c r="CE39" s="52"/>
      <c r="CF39" s="52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</row>
    <row r="40" spans="2:107" s="4" customFormat="1" ht="15.75" customHeight="1">
      <c r="B40" s="295">
        <v>9</v>
      </c>
      <c r="C40" s="287"/>
      <c r="D40" s="287">
        <v>1</v>
      </c>
      <c r="E40" s="287"/>
      <c r="F40" s="287"/>
      <c r="G40" s="287" t="s">
        <v>31</v>
      </c>
      <c r="H40" s="287"/>
      <c r="I40" s="287"/>
      <c r="J40" s="238">
        <f>J39+$U$10*$X$10+$AL$10</f>
        <v>0.4583333333333334</v>
      </c>
      <c r="K40" s="238"/>
      <c r="L40" s="238"/>
      <c r="M40" s="238"/>
      <c r="N40" s="239"/>
      <c r="O40" s="288" t="str">
        <f>R27</f>
        <v>C5   Murgtalwerkstätte</v>
      </c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11" t="s">
        <v>20</v>
      </c>
      <c r="AF40" s="269" t="str">
        <f>R23</f>
        <v>C1   Zoar Rockenhausen</v>
      </c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70"/>
      <c r="AW40" s="289"/>
      <c r="AX40" s="290"/>
      <c r="AY40" s="185" t="s">
        <v>82</v>
      </c>
      <c r="AZ40" s="290"/>
      <c r="BA40" s="293"/>
      <c r="BB40" s="291"/>
      <c r="BC40" s="292"/>
      <c r="BD40" s="12"/>
      <c r="BE40" s="54" t="str">
        <f t="shared" si="0"/>
        <v>0</v>
      </c>
      <c r="BF40" s="56" t="str">
        <f t="shared" si="3"/>
        <v>0</v>
      </c>
      <c r="BG40" s="56" t="s">
        <v>19</v>
      </c>
      <c r="BH40" s="56" t="str">
        <f t="shared" si="1"/>
        <v>0</v>
      </c>
      <c r="BI40" s="48"/>
      <c r="BJ40" s="48"/>
      <c r="BK40" s="64"/>
      <c r="BL40" s="64"/>
      <c r="BM40" s="65" t="str">
        <f>$D$20</f>
        <v>A5   Maudacher Werkstätte</v>
      </c>
      <c r="BN40" s="66" t="e">
        <f>SUM($BF$33+$BH$37+$BF$41+$BH$45)</f>
        <v>#VALUE!</v>
      </c>
      <c r="BO40" s="66">
        <f>SUM($AW$33+$AZ$37+$AW$41+$AZ$45)</f>
        <v>0</v>
      </c>
      <c r="BP40" s="67" t="s">
        <v>19</v>
      </c>
      <c r="BQ40" s="66">
        <f>SUM($AZ$33+$AW$37+$AZ$41+$AW$45)</f>
        <v>0</v>
      </c>
      <c r="BR40" s="68">
        <f>SUM(BO40-BQ40)</f>
        <v>0</v>
      </c>
      <c r="BS40" s="48"/>
      <c r="BT40" s="48"/>
      <c r="BU40" s="48" t="s">
        <v>19</v>
      </c>
      <c r="BV40" s="54" t="str">
        <f t="shared" si="2"/>
        <v>0</v>
      </c>
      <c r="BW40" s="51"/>
      <c r="BX40" s="48"/>
      <c r="BY40" s="48" t="str">
        <f>$AG$16</f>
        <v>B1   Lebenshilfe Worms</v>
      </c>
      <c r="BZ40" s="54">
        <f>SUM($BE$33+$BV$39+$BE$48+$BV$62)</f>
        <v>0</v>
      </c>
      <c r="CA40" s="52">
        <f>SUM($AW$33+$AZ$39+$AW$48+$AZ$62)</f>
        <v>0</v>
      </c>
      <c r="CB40" s="61" t="s">
        <v>19</v>
      </c>
      <c r="CC40" s="62">
        <f>SUM($AZ$33+$AW$39+$AZ$48+$AW$62)</f>
        <v>0</v>
      </c>
      <c r="CD40" s="63">
        <f>SUM(CA40-CC40)</f>
        <v>0</v>
      </c>
      <c r="CE40" s="52"/>
      <c r="CF40" s="52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</row>
    <row r="41" spans="2:107" s="4" customFormat="1" ht="15.75" customHeight="1" thickBot="1">
      <c r="B41" s="294">
        <v>10</v>
      </c>
      <c r="C41" s="278"/>
      <c r="D41" s="278">
        <v>2</v>
      </c>
      <c r="E41" s="278"/>
      <c r="F41" s="278"/>
      <c r="G41" s="278" t="s">
        <v>16</v>
      </c>
      <c r="H41" s="278"/>
      <c r="I41" s="278"/>
      <c r="J41" s="279">
        <f>J40</f>
        <v>0.4583333333333334</v>
      </c>
      <c r="K41" s="279"/>
      <c r="L41" s="279"/>
      <c r="M41" s="279"/>
      <c r="N41" s="280"/>
      <c r="O41" s="281" t="str">
        <f>D17</f>
        <v>A2   ATW Mannheim</v>
      </c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87" t="s">
        <v>20</v>
      </c>
      <c r="AF41" s="282" t="str">
        <f>D18</f>
        <v>A3   Zoar Alzey/Heidesh./KL</v>
      </c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3"/>
      <c r="AW41" s="284"/>
      <c r="AX41" s="285"/>
      <c r="AY41" s="186" t="s">
        <v>83</v>
      </c>
      <c r="AZ41" s="285"/>
      <c r="BA41" s="286"/>
      <c r="BB41" s="276"/>
      <c r="BC41" s="277"/>
      <c r="BD41" s="12"/>
      <c r="BE41" s="54" t="str">
        <f t="shared" si="0"/>
        <v>0</v>
      </c>
      <c r="BF41" s="56" t="str">
        <f t="shared" si="3"/>
        <v>0</v>
      </c>
      <c r="BG41" s="56" t="s">
        <v>19</v>
      </c>
      <c r="BH41" s="56" t="str">
        <f t="shared" si="1"/>
        <v>0</v>
      </c>
      <c r="BI41" s="48"/>
      <c r="BJ41" s="48"/>
      <c r="BK41" s="64"/>
      <c r="BL41" s="64"/>
      <c r="BM41" s="65" t="str">
        <f>$D$18</f>
        <v>A3   Zoar Alzey/Heidesh./KL</v>
      </c>
      <c r="BN41" s="66">
        <f>SUM($BH$33+$BF$40+$BF$44+$BH$48)</f>
        <v>0</v>
      </c>
      <c r="BO41" s="66">
        <f>SUM($AZ$33+$AW$40+$AW$44+$AZ$48)</f>
        <v>0</v>
      </c>
      <c r="BP41" s="67" t="s">
        <v>19</v>
      </c>
      <c r="BQ41" s="66">
        <f>SUM($AW$33+$AZ$40+$AZ$44+$AW$48)</f>
        <v>0</v>
      </c>
      <c r="BR41" s="68">
        <f>SUM(BO41-BQ41)</f>
        <v>0</v>
      </c>
      <c r="BS41" s="48"/>
      <c r="BT41" s="48"/>
      <c r="BU41" s="48" t="s">
        <v>19</v>
      </c>
      <c r="BV41" s="54" t="str">
        <f t="shared" si="2"/>
        <v>0</v>
      </c>
      <c r="BW41" s="51"/>
      <c r="BX41" s="48"/>
      <c r="BY41" s="48" t="str">
        <f>$AG$17</f>
        <v>B2   SPW Offenbach 1</v>
      </c>
      <c r="BZ41" s="54">
        <f>SUM($BV$33+$BE$42+$BE$51+$BV$65)</f>
        <v>0</v>
      </c>
      <c r="CA41" s="52">
        <f>SUM($AZ$33+$AW$42+$AW$51+$AZ$65)</f>
        <v>0</v>
      </c>
      <c r="CB41" s="61" t="s">
        <v>19</v>
      </c>
      <c r="CC41" s="62">
        <f>SUM($AW$33+$AZ$42+$AZ$51+$AW$65)</f>
        <v>0</v>
      </c>
      <c r="CD41" s="63">
        <f>SUM(CA41-CC41)</f>
        <v>0</v>
      </c>
      <c r="CE41" s="52"/>
      <c r="CF41" s="52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</row>
    <row r="42" spans="2:107" s="4" customFormat="1" ht="15.75" customHeight="1">
      <c r="B42" s="295">
        <v>11</v>
      </c>
      <c r="C42" s="287"/>
      <c r="D42" s="287">
        <v>1</v>
      </c>
      <c r="E42" s="287"/>
      <c r="F42" s="287"/>
      <c r="G42" s="287" t="s">
        <v>22</v>
      </c>
      <c r="H42" s="287"/>
      <c r="I42" s="287"/>
      <c r="J42" s="238">
        <f>J41+$U$10*$X$10+$AL$10</f>
        <v>0.4687500000000001</v>
      </c>
      <c r="K42" s="238"/>
      <c r="L42" s="238"/>
      <c r="M42" s="238"/>
      <c r="N42" s="239"/>
      <c r="O42" s="288" t="str">
        <f>AG17</f>
        <v>B2   SPW Offenbach 1</v>
      </c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11" t="s">
        <v>20</v>
      </c>
      <c r="AF42" s="269" t="str">
        <f>AG18</f>
        <v>B3   WFB Mainz</v>
      </c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70"/>
      <c r="AW42" s="289"/>
      <c r="AX42" s="290"/>
      <c r="AY42" s="185" t="s">
        <v>84</v>
      </c>
      <c r="AZ42" s="290"/>
      <c r="BA42" s="293"/>
      <c r="BB42" s="291"/>
      <c r="BC42" s="292"/>
      <c r="BD42" s="12"/>
      <c r="BE42" s="54" t="str">
        <f t="shared" si="0"/>
        <v>0</v>
      </c>
      <c r="BF42" s="56" t="str">
        <f t="shared" si="3"/>
        <v>0</v>
      </c>
      <c r="BG42" s="56" t="s">
        <v>19</v>
      </c>
      <c r="BH42" s="56" t="str">
        <f t="shared" si="1"/>
        <v>0</v>
      </c>
      <c r="BI42" s="48"/>
      <c r="BJ42" s="48"/>
      <c r="BK42" s="64"/>
      <c r="BL42" s="64"/>
      <c r="BM42" s="69" t="str">
        <f>$D$16</f>
        <v>A1   Pirminius P´sens    </v>
      </c>
      <c r="BN42" s="66" t="e">
        <f>SUM($BF$32+$BH$36+$BH$41+$BF$48)</f>
        <v>#VALUE!</v>
      </c>
      <c r="BO42" s="66">
        <f>SUM($AW$32+$AZ$36+$AZ$41+$AW$48)</f>
        <v>0</v>
      </c>
      <c r="BP42" s="67" t="s">
        <v>19</v>
      </c>
      <c r="BQ42" s="66">
        <f>SUM($AZ$32+$AW$36+$AW$41+$AZ$48)</f>
        <v>0</v>
      </c>
      <c r="BR42" s="70">
        <f>SUM(BO42-BQ42)</f>
        <v>0</v>
      </c>
      <c r="BS42" s="48"/>
      <c r="BT42" s="48"/>
      <c r="BU42" s="48" t="s">
        <v>19</v>
      </c>
      <c r="BV42" s="54" t="str">
        <f t="shared" si="2"/>
        <v>0</v>
      </c>
      <c r="BW42" s="51"/>
      <c r="BX42" s="48"/>
      <c r="BY42" s="48" t="str">
        <f>$AG$18</f>
        <v>B3   WFB Mainz</v>
      </c>
      <c r="BZ42" s="54">
        <f>SUM($BE$36+$BV$42+$BV$48+$BE$59)</f>
        <v>0</v>
      </c>
      <c r="CA42" s="52">
        <f>SUM($AW$36+$AZ$42+$AZ$48+$AW$59)</f>
        <v>0</v>
      </c>
      <c r="CB42" s="61" t="s">
        <v>19</v>
      </c>
      <c r="CC42" s="62">
        <f>SUM($AZ$36+$AW$42+$AW$48+$AZ$59)</f>
        <v>0</v>
      </c>
      <c r="CD42" s="63">
        <f>SUM(CA42-CC42)</f>
        <v>0</v>
      </c>
      <c r="CE42" s="52"/>
      <c r="CF42" s="52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</row>
    <row r="43" spans="2:107" s="4" customFormat="1" ht="15.75" customHeight="1" thickBot="1">
      <c r="B43" s="294">
        <v>12</v>
      </c>
      <c r="C43" s="278"/>
      <c r="D43" s="278">
        <v>2</v>
      </c>
      <c r="E43" s="278"/>
      <c r="F43" s="278"/>
      <c r="G43" s="278" t="s">
        <v>31</v>
      </c>
      <c r="H43" s="278"/>
      <c r="I43" s="278"/>
      <c r="J43" s="279">
        <f>J42</f>
        <v>0.4687500000000001</v>
      </c>
      <c r="K43" s="279"/>
      <c r="L43" s="279"/>
      <c r="M43" s="279"/>
      <c r="N43" s="280"/>
      <c r="O43" s="281" t="str">
        <f>R24</f>
        <v>C2   SPW Offenbach 2 </v>
      </c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87" t="s">
        <v>20</v>
      </c>
      <c r="AF43" s="282" t="str">
        <f>R25</f>
        <v>C3   WZB Spiesen/Elversberg</v>
      </c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3"/>
      <c r="AW43" s="284"/>
      <c r="AX43" s="285"/>
      <c r="AY43" s="186" t="s">
        <v>85</v>
      </c>
      <c r="AZ43" s="285"/>
      <c r="BA43" s="286"/>
      <c r="BB43" s="276"/>
      <c r="BC43" s="277"/>
      <c r="BD43" s="12"/>
      <c r="BE43" s="54" t="str">
        <f t="shared" si="0"/>
        <v>0</v>
      </c>
      <c r="BF43" s="56" t="str">
        <f t="shared" si="3"/>
        <v>0</v>
      </c>
      <c r="BG43" s="56" t="s">
        <v>19</v>
      </c>
      <c r="BH43" s="56" t="str">
        <f t="shared" si="1"/>
        <v>0</v>
      </c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 t="s">
        <v>19</v>
      </c>
      <c r="BV43" s="54" t="str">
        <f t="shared" si="2"/>
        <v>0</v>
      </c>
      <c r="BW43" s="51"/>
      <c r="BX43" s="48"/>
      <c r="BY43" s="48" t="str">
        <f>$AG$19</f>
        <v>B4   Werkstätte HD-Sandhausen</v>
      </c>
      <c r="BZ43" s="54">
        <f>SUM($BV$36+$BE$45+$BV$51+$BE$62)</f>
        <v>0</v>
      </c>
      <c r="CA43" s="52">
        <f>SUM($AZ$36+$AW$45+$AZ$51+$AW$62)</f>
        <v>0</v>
      </c>
      <c r="CB43" s="61" t="s">
        <v>19</v>
      </c>
      <c r="CC43" s="62">
        <f>SUM($AW$36+$AZ$45+$AW$51+$AZ$62)</f>
        <v>0</v>
      </c>
      <c r="CD43" s="63">
        <f>SUM(CA43-CC43)</f>
        <v>0</v>
      </c>
      <c r="CE43" s="52"/>
      <c r="CF43" s="52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</row>
    <row r="44" spans="2:107" s="4" customFormat="1" ht="15.75" customHeight="1">
      <c r="B44" s="295">
        <v>13</v>
      </c>
      <c r="C44" s="287"/>
      <c r="D44" s="287">
        <v>1</v>
      </c>
      <c r="E44" s="287"/>
      <c r="F44" s="287"/>
      <c r="G44" s="287" t="s">
        <v>16</v>
      </c>
      <c r="H44" s="287"/>
      <c r="I44" s="287"/>
      <c r="J44" s="238">
        <f>J43+$U$10*$X$10+$AL$10</f>
        <v>0.4791666666666668</v>
      </c>
      <c r="K44" s="238"/>
      <c r="L44" s="238"/>
      <c r="M44" s="238"/>
      <c r="N44" s="239"/>
      <c r="O44" s="288" t="str">
        <f>D19</f>
        <v>A4   Lebenshilfe DÜW</v>
      </c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11" t="s">
        <v>20</v>
      </c>
      <c r="AF44" s="269" t="str">
        <f>D20</f>
        <v>A5   Maudacher Werkstätte</v>
      </c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70"/>
      <c r="AW44" s="289"/>
      <c r="AX44" s="290"/>
      <c r="AY44" s="185" t="s">
        <v>76</v>
      </c>
      <c r="AZ44" s="290"/>
      <c r="BA44" s="293"/>
      <c r="BB44" s="291"/>
      <c r="BC44" s="292"/>
      <c r="BD44" s="12"/>
      <c r="BE44" s="54" t="str">
        <f t="shared" si="0"/>
        <v>0</v>
      </c>
      <c r="BF44" s="56" t="str">
        <f t="shared" si="3"/>
        <v>0</v>
      </c>
      <c r="BG44" s="56" t="s">
        <v>19</v>
      </c>
      <c r="BH44" s="56" t="str">
        <f t="shared" si="1"/>
        <v>0</v>
      </c>
      <c r="BI44" s="48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48"/>
      <c r="BU44" s="48" t="s">
        <v>19</v>
      </c>
      <c r="BV44" s="54" t="str">
        <f t="shared" si="2"/>
        <v>0</v>
      </c>
      <c r="BW44" s="51"/>
      <c r="BX44" s="48"/>
      <c r="BY44" s="48" t="str">
        <f>$AG$20</f>
        <v>B5   Ludwigshafener Werkstätte</v>
      </c>
      <c r="BZ44" s="54">
        <f>SUM($BE$39+$BV$45+$BV$59+$BE$65)</f>
        <v>0</v>
      </c>
      <c r="CA44" s="52">
        <f>SUM($AW$39+$AZ$45+$AZ$59+$AW$65)</f>
        <v>0</v>
      </c>
      <c r="CB44" s="61" t="s">
        <v>19</v>
      </c>
      <c r="CC44" s="62">
        <f>SUM($AZ$39+$AW$45+$AW$59+$AZ$65)</f>
        <v>0</v>
      </c>
      <c r="CD44" s="63">
        <f>SUM(CA44-CC44)</f>
        <v>0</v>
      </c>
      <c r="CE44" s="52"/>
      <c r="CF44" s="52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</row>
    <row r="45" spans="2:107" s="4" customFormat="1" ht="15.75" customHeight="1" thickBot="1">
      <c r="B45" s="294">
        <v>14</v>
      </c>
      <c r="C45" s="278"/>
      <c r="D45" s="278">
        <v>2</v>
      </c>
      <c r="E45" s="278"/>
      <c r="F45" s="278"/>
      <c r="G45" s="278" t="s">
        <v>22</v>
      </c>
      <c r="H45" s="278"/>
      <c r="I45" s="278"/>
      <c r="J45" s="279">
        <f>J44</f>
        <v>0.4791666666666668</v>
      </c>
      <c r="K45" s="279"/>
      <c r="L45" s="279"/>
      <c r="M45" s="279"/>
      <c r="N45" s="280"/>
      <c r="O45" s="281" t="str">
        <f>AG19</f>
        <v>B4   Werkstätte HD-Sandhausen</v>
      </c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87" t="s">
        <v>20</v>
      </c>
      <c r="AF45" s="282" t="str">
        <f>AG20</f>
        <v>B5   Ludwigshafener Werkstätte</v>
      </c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3"/>
      <c r="AW45" s="284"/>
      <c r="AX45" s="285"/>
      <c r="AY45" s="186" t="s">
        <v>84</v>
      </c>
      <c r="AZ45" s="285"/>
      <c r="BA45" s="286"/>
      <c r="BB45" s="276"/>
      <c r="BC45" s="277"/>
      <c r="BD45" s="12"/>
      <c r="BE45" s="54" t="str">
        <f t="shared" si="0"/>
        <v>0</v>
      </c>
      <c r="BF45" s="56" t="str">
        <f t="shared" si="3"/>
        <v>0</v>
      </c>
      <c r="BG45" s="56" t="s">
        <v>19</v>
      </c>
      <c r="BH45" s="56" t="str">
        <f t="shared" si="1"/>
        <v>0</v>
      </c>
      <c r="BI45" s="48"/>
      <c r="BJ45" s="48"/>
      <c r="BK45" s="64"/>
      <c r="BL45" s="64"/>
      <c r="BM45" s="65" t="str">
        <f>AG16</f>
        <v>B1   Lebenshilfe Worms</v>
      </c>
      <c r="BN45" s="66" t="e">
        <f>SUM($BH$35+$BF$42+$BF$46+#REF!)</f>
        <v>#REF!</v>
      </c>
      <c r="BO45" s="66" t="e">
        <f>SUM($AZ$35+$AW$42+$AW$46+#REF!)</f>
        <v>#REF!</v>
      </c>
      <c r="BP45" s="67" t="s">
        <v>19</v>
      </c>
      <c r="BQ45" s="66" t="e">
        <f>SUM($AW$35+$AZ$42+$AZ$46+#REF!)</f>
        <v>#REF!</v>
      </c>
      <c r="BR45" s="68" t="e">
        <f>SUM(BO45-BQ45)</f>
        <v>#REF!</v>
      </c>
      <c r="BS45" s="48"/>
      <c r="BT45" s="48"/>
      <c r="BU45" s="48" t="s">
        <v>19</v>
      </c>
      <c r="BV45" s="54" t="str">
        <f t="shared" si="2"/>
        <v>0</v>
      </c>
      <c r="BW45" s="51"/>
      <c r="BX45" s="48"/>
      <c r="BY45" s="53"/>
      <c r="BZ45" s="53"/>
      <c r="CA45" s="53"/>
      <c r="CB45" s="53"/>
      <c r="CC45" s="53"/>
      <c r="CD45" s="53"/>
      <c r="CE45" s="52"/>
      <c r="CF45" s="52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</row>
    <row r="46" spans="2:107" s="4" customFormat="1" ht="15.75" customHeight="1">
      <c r="B46" s="295">
        <v>15</v>
      </c>
      <c r="C46" s="287"/>
      <c r="D46" s="287">
        <v>1</v>
      </c>
      <c r="E46" s="287"/>
      <c r="F46" s="287"/>
      <c r="G46" s="287" t="s">
        <v>31</v>
      </c>
      <c r="H46" s="287"/>
      <c r="I46" s="287"/>
      <c r="J46" s="238">
        <f>J45+$U$10*$X$10+$AL$10</f>
        <v>0.4895833333333335</v>
      </c>
      <c r="K46" s="238"/>
      <c r="L46" s="238"/>
      <c r="M46" s="238"/>
      <c r="N46" s="239"/>
      <c r="O46" s="288" t="str">
        <f>R26</f>
        <v>C4   Werkstätte Hockenheim</v>
      </c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11" t="s">
        <v>20</v>
      </c>
      <c r="AF46" s="269" t="str">
        <f>R27</f>
        <v>C5   Murgtalwerkstätte</v>
      </c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70"/>
      <c r="AW46" s="289"/>
      <c r="AX46" s="290"/>
      <c r="AY46" s="185" t="s">
        <v>86</v>
      </c>
      <c r="AZ46" s="290"/>
      <c r="BA46" s="293"/>
      <c r="BB46" s="291"/>
      <c r="BC46" s="292"/>
      <c r="BD46" s="12"/>
      <c r="BE46" s="54" t="str">
        <f t="shared" si="0"/>
        <v>0</v>
      </c>
      <c r="BF46" s="56" t="str">
        <f t="shared" si="3"/>
        <v>0</v>
      </c>
      <c r="BG46" s="56" t="s">
        <v>19</v>
      </c>
      <c r="BH46" s="56" t="str">
        <f t="shared" si="1"/>
        <v>0</v>
      </c>
      <c r="BI46" s="48"/>
      <c r="BJ46" s="48"/>
      <c r="BK46" s="64"/>
      <c r="BL46" s="64"/>
      <c r="BM46" s="65" t="str">
        <f>AG17</f>
        <v>B2   SPW Offenbach 1</v>
      </c>
      <c r="BN46" s="66" t="e">
        <f>SUM($BF$38+$BH$42+$BF$47+#REF!)</f>
        <v>#REF!</v>
      </c>
      <c r="BO46" s="66" t="e">
        <f>SUM($AW$38+$AZ$42+$AW$47+#REF!)</f>
        <v>#REF!</v>
      </c>
      <c r="BP46" s="67" t="s">
        <v>19</v>
      </c>
      <c r="BQ46" s="66" t="e">
        <f>SUM($AZ$38+$AW$42+$AZ$47+#REF!)</f>
        <v>#REF!</v>
      </c>
      <c r="BR46" s="68" t="e">
        <f>SUM(BO46-BQ46)</f>
        <v>#REF!</v>
      </c>
      <c r="BS46" s="48"/>
      <c r="BT46" s="48"/>
      <c r="BU46" s="48" t="s">
        <v>19</v>
      </c>
      <c r="BV46" s="54" t="str">
        <f t="shared" si="2"/>
        <v>0</v>
      </c>
      <c r="BW46" s="51"/>
      <c r="BX46" s="48"/>
      <c r="BY46" s="57" t="s">
        <v>30</v>
      </c>
      <c r="BZ46" s="48" t="s">
        <v>24</v>
      </c>
      <c r="CA46" s="231" t="s">
        <v>25</v>
      </c>
      <c r="CB46" s="231"/>
      <c r="CC46" s="231"/>
      <c r="CD46" s="58" t="s">
        <v>26</v>
      </c>
      <c r="CE46" s="52"/>
      <c r="CF46" s="52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</row>
    <row r="47" spans="2:107" s="4" customFormat="1" ht="15.75" customHeight="1" thickBot="1">
      <c r="B47" s="294">
        <v>16</v>
      </c>
      <c r="C47" s="278"/>
      <c r="D47" s="278">
        <v>2</v>
      </c>
      <c r="E47" s="278"/>
      <c r="F47" s="278"/>
      <c r="G47" s="278" t="s">
        <v>16</v>
      </c>
      <c r="H47" s="278"/>
      <c r="I47" s="278"/>
      <c r="J47" s="279">
        <f>J46</f>
        <v>0.4895833333333335</v>
      </c>
      <c r="K47" s="279"/>
      <c r="L47" s="279"/>
      <c r="M47" s="279"/>
      <c r="N47" s="280"/>
      <c r="O47" s="281" t="str">
        <f>D16</f>
        <v>A1   Pirminius P´sens    </v>
      </c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87" t="s">
        <v>20</v>
      </c>
      <c r="AF47" s="282" t="str">
        <f>D18</f>
        <v>A3   Zoar Alzey/Heidesh./KL</v>
      </c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3"/>
      <c r="AW47" s="284"/>
      <c r="AX47" s="285"/>
      <c r="AY47" s="186" t="s">
        <v>81</v>
      </c>
      <c r="AZ47" s="285"/>
      <c r="BA47" s="286"/>
      <c r="BB47" s="276"/>
      <c r="BC47" s="277"/>
      <c r="BD47" s="12"/>
      <c r="BE47" s="54" t="str">
        <f t="shared" si="0"/>
        <v>0</v>
      </c>
      <c r="BF47" s="56" t="str">
        <f t="shared" si="3"/>
        <v>0</v>
      </c>
      <c r="BG47" s="56" t="s">
        <v>19</v>
      </c>
      <c r="BH47" s="56" t="str">
        <f t="shared" si="1"/>
        <v>0</v>
      </c>
      <c r="BI47" s="48"/>
      <c r="BJ47" s="48"/>
      <c r="BK47" s="64"/>
      <c r="BL47" s="64"/>
      <c r="BM47" s="69" t="str">
        <f>AG18</f>
        <v>B3   WFB Mainz</v>
      </c>
      <c r="BN47" s="66" t="e">
        <f>SUM($BF$34+$BH$38+$BH$43+#REF!)</f>
        <v>#REF!</v>
      </c>
      <c r="BO47" s="66" t="e">
        <f>SUM($AW$34+$AZ$38+$AZ$43+#REF!)</f>
        <v>#REF!</v>
      </c>
      <c r="BP47" s="67" t="s">
        <v>19</v>
      </c>
      <c r="BQ47" s="66" t="e">
        <f>SUM($AZ$34+$AW$38+$AW$43+#REF!)</f>
        <v>#REF!</v>
      </c>
      <c r="BR47" s="70" t="e">
        <f>SUM(BO47-BQ47)</f>
        <v>#REF!</v>
      </c>
      <c r="BS47" s="48"/>
      <c r="BT47" s="48"/>
      <c r="BU47" s="48" t="s">
        <v>19</v>
      </c>
      <c r="BV47" s="54" t="str">
        <f t="shared" si="2"/>
        <v>0</v>
      </c>
      <c r="BW47" s="51"/>
      <c r="BX47" s="48"/>
      <c r="BY47" s="48" t="str">
        <f>$R$23</f>
        <v>C1   Zoar Rockenhausen</v>
      </c>
      <c r="BZ47" s="54">
        <f>SUM($BE$34+$BV$40+$BE$49+$BV$63)</f>
        <v>0</v>
      </c>
      <c r="CA47" s="52">
        <f>SUM($AW$34+$AZ$40+$AW$49+$AZ$63)</f>
        <v>0</v>
      </c>
      <c r="CB47" s="61" t="s">
        <v>19</v>
      </c>
      <c r="CC47" s="62">
        <f>SUM($AZ$34+$AW$40+$AZ$49+$AW$63)</f>
        <v>0</v>
      </c>
      <c r="CD47" s="63">
        <f>SUM(CA47-CC47)</f>
        <v>0</v>
      </c>
      <c r="CE47" s="52"/>
      <c r="CF47" s="52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</row>
    <row r="48" spans="2:107" s="4" customFormat="1" ht="15.75" customHeight="1">
      <c r="B48" s="295">
        <v>17</v>
      </c>
      <c r="C48" s="287"/>
      <c r="D48" s="287">
        <v>1</v>
      </c>
      <c r="E48" s="287"/>
      <c r="F48" s="287"/>
      <c r="G48" s="287" t="s">
        <v>22</v>
      </c>
      <c r="H48" s="287"/>
      <c r="I48" s="287"/>
      <c r="J48" s="238">
        <f>J47+$U$10*$X$10+$AL$10</f>
        <v>0.5000000000000002</v>
      </c>
      <c r="K48" s="238"/>
      <c r="L48" s="238"/>
      <c r="M48" s="238"/>
      <c r="N48" s="239"/>
      <c r="O48" s="288" t="str">
        <f>AG16</f>
        <v>B1   Lebenshilfe Worms</v>
      </c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11" t="s">
        <v>20</v>
      </c>
      <c r="AF48" s="269" t="str">
        <f>AG18</f>
        <v>B3   WFB Mainz</v>
      </c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70"/>
      <c r="AW48" s="289"/>
      <c r="AX48" s="290"/>
      <c r="AY48" s="185" t="s">
        <v>87</v>
      </c>
      <c r="AZ48" s="290"/>
      <c r="BA48" s="293"/>
      <c r="BB48" s="291"/>
      <c r="BC48" s="292"/>
      <c r="BD48" s="12"/>
      <c r="BE48" s="54" t="str">
        <f t="shared" si="0"/>
        <v>0</v>
      </c>
      <c r="BF48" s="56" t="str">
        <f t="shared" si="3"/>
        <v>0</v>
      </c>
      <c r="BG48" s="56" t="s">
        <v>19</v>
      </c>
      <c r="BH48" s="56" t="str">
        <f t="shared" si="1"/>
        <v>0</v>
      </c>
      <c r="BI48" s="48"/>
      <c r="BJ48" s="48"/>
      <c r="BK48" s="64"/>
      <c r="BL48" s="64"/>
      <c r="BM48" s="65" t="str">
        <f>AG20</f>
        <v>B5   Ludwigshafener Werkstätte</v>
      </c>
      <c r="BN48" s="66">
        <f>SUM($BF$35+$BH$39+$BF$43+$BH$47)</f>
        <v>0</v>
      </c>
      <c r="BO48" s="66">
        <f>SUM($AW$35+$AZ$39+$AW$43+$AZ$47)</f>
        <v>0</v>
      </c>
      <c r="BP48" s="67" t="s">
        <v>19</v>
      </c>
      <c r="BQ48" s="66">
        <f>SUM($AZ$35+$AW$39+$AZ$43+$AW$47)</f>
        <v>0</v>
      </c>
      <c r="BR48" s="68">
        <f>SUM(BO48-BQ48)</f>
        <v>0</v>
      </c>
      <c r="BS48" s="48"/>
      <c r="BT48" s="48"/>
      <c r="BU48" s="48" t="s">
        <v>19</v>
      </c>
      <c r="BV48" s="54" t="str">
        <f t="shared" si="2"/>
        <v>0</v>
      </c>
      <c r="BW48" s="51"/>
      <c r="BX48" s="48"/>
      <c r="BY48" s="48" t="str">
        <f>$R$24</f>
        <v>C2   SPW Offenbach 2 </v>
      </c>
      <c r="BZ48" s="54">
        <f>SUM($BV$34+$BE$43+$BE$52+$BV$66)</f>
        <v>0</v>
      </c>
      <c r="CA48" s="52">
        <f>SUM($AZ$34+$AW$43+$AW$52+$AZ$66)</f>
        <v>0</v>
      </c>
      <c r="CB48" s="61" t="s">
        <v>19</v>
      </c>
      <c r="CC48" s="62">
        <f>SUM($AW$34+$AZ$43+$AZ$52+$AW$66)</f>
        <v>0</v>
      </c>
      <c r="CD48" s="63">
        <f>SUM(CA48-CC48)</f>
        <v>0</v>
      </c>
      <c r="CE48" s="52"/>
      <c r="CF48" s="52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</row>
    <row r="49" spans="2:107" s="4" customFormat="1" ht="15.75" customHeight="1" thickBot="1">
      <c r="B49" s="294">
        <v>18</v>
      </c>
      <c r="C49" s="278"/>
      <c r="D49" s="278">
        <v>2</v>
      </c>
      <c r="E49" s="278"/>
      <c r="F49" s="278"/>
      <c r="G49" s="278" t="s">
        <v>31</v>
      </c>
      <c r="H49" s="278"/>
      <c r="I49" s="278"/>
      <c r="J49" s="279">
        <f>J48</f>
        <v>0.5000000000000002</v>
      </c>
      <c r="K49" s="279"/>
      <c r="L49" s="279"/>
      <c r="M49" s="279"/>
      <c r="N49" s="280"/>
      <c r="O49" s="281" t="str">
        <f>R23</f>
        <v>C1   Zoar Rockenhausen</v>
      </c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87" t="s">
        <v>20</v>
      </c>
      <c r="AF49" s="282" t="str">
        <f>R25</f>
        <v>C3   WZB Spiesen/Elversberg</v>
      </c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3"/>
      <c r="AW49" s="284"/>
      <c r="AX49" s="285"/>
      <c r="AY49" s="186" t="s">
        <v>79</v>
      </c>
      <c r="AZ49" s="285"/>
      <c r="BA49" s="286"/>
      <c r="BB49" s="276"/>
      <c r="BC49" s="277"/>
      <c r="BD49" s="12"/>
      <c r="BE49" s="54" t="str">
        <f t="shared" si="0"/>
        <v>0</v>
      </c>
      <c r="BF49" s="56" t="str">
        <f t="shared" si="3"/>
        <v>0</v>
      </c>
      <c r="BG49" s="56" t="s">
        <v>19</v>
      </c>
      <c r="BH49" s="56" t="str">
        <f t="shared" si="1"/>
        <v>0</v>
      </c>
      <c r="BI49" s="48"/>
      <c r="BJ49" s="48"/>
      <c r="BK49" s="64"/>
      <c r="BL49" s="64"/>
      <c r="BM49" s="65">
        <f>AG21</f>
        <v>0</v>
      </c>
      <c r="BN49" s="66" t="e">
        <f>SUM($BH$34+$BF$39+$BH$46+#REF!)</f>
        <v>#REF!</v>
      </c>
      <c r="BO49" s="66" t="e">
        <f>SUM($AZ$34+$AW$39+$AZ$46+#REF!)</f>
        <v>#REF!</v>
      </c>
      <c r="BP49" s="67" t="s">
        <v>19</v>
      </c>
      <c r="BQ49" s="66" t="e">
        <f>SUM($AW$34+$AZ$39+$AW$46+#REF!)</f>
        <v>#REF!</v>
      </c>
      <c r="BR49" s="68" t="e">
        <f>SUM(BO49-BQ49)</f>
        <v>#REF!</v>
      </c>
      <c r="BS49" s="48"/>
      <c r="BT49" s="48"/>
      <c r="BU49" s="48" t="s">
        <v>19</v>
      </c>
      <c r="BV49" s="54" t="str">
        <f t="shared" si="2"/>
        <v>0</v>
      </c>
      <c r="BW49" s="51"/>
      <c r="BX49" s="48"/>
      <c r="BY49" s="48" t="str">
        <f>$R$25</f>
        <v>C3   WZB Spiesen/Elversberg</v>
      </c>
      <c r="BZ49" s="54">
        <f>SUM($BE$37+$BV$43+$BV$49+$BE$60)</f>
        <v>0</v>
      </c>
      <c r="CA49" s="52">
        <f>SUM($AW$37+$AZ$43+$AZ$49+$AW$60)</f>
        <v>0</v>
      </c>
      <c r="CB49" s="61" t="s">
        <v>19</v>
      </c>
      <c r="CC49" s="62">
        <f>SUM($AZ$37+$AW$43+$AW$49+$AZ$60)</f>
        <v>0</v>
      </c>
      <c r="CD49" s="63">
        <f>SUM(CA49-CC49)</f>
        <v>0</v>
      </c>
      <c r="CE49" s="52"/>
      <c r="CF49" s="52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</row>
    <row r="50" spans="2:82" ht="15.75" customHeight="1">
      <c r="B50" s="295">
        <v>19</v>
      </c>
      <c r="C50" s="287"/>
      <c r="D50" s="287">
        <v>1</v>
      </c>
      <c r="E50" s="287"/>
      <c r="F50" s="287"/>
      <c r="G50" s="287" t="s">
        <v>16</v>
      </c>
      <c r="H50" s="287"/>
      <c r="I50" s="287"/>
      <c r="J50" s="238">
        <f>J49+$U$10*$X$10+$AL$10</f>
        <v>0.5104166666666669</v>
      </c>
      <c r="K50" s="238"/>
      <c r="L50" s="238"/>
      <c r="M50" s="238"/>
      <c r="N50" s="239"/>
      <c r="O50" s="288" t="str">
        <f>D17</f>
        <v>A2   ATW Mannheim</v>
      </c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11" t="s">
        <v>20</v>
      </c>
      <c r="AF50" s="269" t="str">
        <f>D19</f>
        <v>A4   Lebenshilfe DÜW</v>
      </c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70"/>
      <c r="AW50" s="289"/>
      <c r="AX50" s="290"/>
      <c r="AY50" s="185" t="s">
        <v>84</v>
      </c>
      <c r="AZ50" s="290"/>
      <c r="BA50" s="293"/>
      <c r="BB50" s="291"/>
      <c r="BC50" s="292"/>
      <c r="BD50" s="13"/>
      <c r="BE50" s="54" t="str">
        <f aca="true" t="shared" si="4" ref="BE50:BE66">IF(ISBLANK(AZ50),"0",IF(AW50&gt;AZ50,3,IF(AW50=AZ50,1,0)))</f>
        <v>0</v>
      </c>
      <c r="BF50" s="56" t="str">
        <f aca="true" t="shared" si="5" ref="BF50:BF66">IF(ISBLANK(AW50),"0",IF(AW50&gt;AZ50,3,IF(AW50=AZ50,1,0)))</f>
        <v>0</v>
      </c>
      <c r="BG50" s="56" t="s">
        <v>19</v>
      </c>
      <c r="BH50" s="56" t="str">
        <f aca="true" t="shared" si="6" ref="BH50:BH66">IF(ISBLANK(AZ50),"0",IF(AZ50&gt;AW50,3,IF(AZ50=AW50,1,0)))</f>
        <v>0</v>
      </c>
      <c r="BI50" s="48"/>
      <c r="BJ50" s="48"/>
      <c r="BK50" s="64"/>
      <c r="BL50" s="64"/>
      <c r="BM50" s="65">
        <f>AG22</f>
        <v>0</v>
      </c>
      <c r="BN50" s="66" t="e">
        <f>SUM($BH$34+$BF$39+$BH$46+#REF!)</f>
        <v>#REF!</v>
      </c>
      <c r="BO50" s="66" t="e">
        <f>SUM($AZ$34+$AW$39+$AZ$46+#REF!)</f>
        <v>#REF!</v>
      </c>
      <c r="BP50" s="67" t="s">
        <v>19</v>
      </c>
      <c r="BQ50" s="66" t="e">
        <f>SUM($AW$34+$AZ$39+$AW$46+#REF!)</f>
        <v>#REF!</v>
      </c>
      <c r="BR50" s="68" t="e">
        <f aca="true" t="shared" si="7" ref="BR50:BR66">SUM(BO50-BQ50)</f>
        <v>#REF!</v>
      </c>
      <c r="BS50" s="48"/>
      <c r="BT50" s="48"/>
      <c r="BU50" s="48" t="s">
        <v>19</v>
      </c>
      <c r="BV50" s="54" t="str">
        <f aca="true" t="shared" si="8" ref="BV50:BV66">IF(ISBLANK(AZ50),"0",IF(AZ50&gt;AW50,3,IF(AZ50=AW50,1,0)))</f>
        <v>0</v>
      </c>
      <c r="BY50" s="48" t="str">
        <f>$R$26</f>
        <v>C4   Werkstätte Hockenheim</v>
      </c>
      <c r="BZ50" s="54">
        <f>SUM($BV$37+$BE$46+$BV$52+$BE$63)</f>
        <v>0</v>
      </c>
      <c r="CA50" s="52">
        <f>SUM($AZ$37+$AW$46+$AZ$52+$AW$63)</f>
        <v>0</v>
      </c>
      <c r="CB50" s="61" t="s">
        <v>19</v>
      </c>
      <c r="CC50" s="62">
        <f>SUM($AW$37+$AZ$46+$AW$52+$AZ$63)</f>
        <v>0</v>
      </c>
      <c r="CD50" s="63">
        <f>SUM(CA50-CC50)</f>
        <v>0</v>
      </c>
    </row>
    <row r="51" spans="2:82" ht="15.75" customHeight="1" thickBot="1">
      <c r="B51" s="294">
        <v>20</v>
      </c>
      <c r="C51" s="278"/>
      <c r="D51" s="278">
        <v>2</v>
      </c>
      <c r="E51" s="278"/>
      <c r="F51" s="278"/>
      <c r="G51" s="278" t="s">
        <v>22</v>
      </c>
      <c r="H51" s="278"/>
      <c r="I51" s="278"/>
      <c r="J51" s="279">
        <f>J50</f>
        <v>0.5104166666666669</v>
      </c>
      <c r="K51" s="279"/>
      <c r="L51" s="279"/>
      <c r="M51" s="279"/>
      <c r="N51" s="280"/>
      <c r="O51" s="281" t="str">
        <f>AG17</f>
        <v>B2   SPW Offenbach 1</v>
      </c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87" t="s">
        <v>20</v>
      </c>
      <c r="AF51" s="282" t="str">
        <f>AG19</f>
        <v>B4   Werkstätte HD-Sandhausen</v>
      </c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  <c r="AV51" s="283"/>
      <c r="AW51" s="284"/>
      <c r="AX51" s="285"/>
      <c r="AY51" s="186" t="s">
        <v>75</v>
      </c>
      <c r="AZ51" s="285"/>
      <c r="BA51" s="286"/>
      <c r="BB51" s="276"/>
      <c r="BC51" s="277"/>
      <c r="BD51" s="13"/>
      <c r="BE51" s="54" t="str">
        <f t="shared" si="4"/>
        <v>0</v>
      </c>
      <c r="BF51" s="56" t="str">
        <f t="shared" si="5"/>
        <v>0</v>
      </c>
      <c r="BG51" s="56" t="s">
        <v>19</v>
      </c>
      <c r="BH51" s="56" t="str">
        <f t="shared" si="6"/>
        <v>0</v>
      </c>
      <c r="BI51" s="48"/>
      <c r="BJ51" s="48"/>
      <c r="BK51" s="64"/>
      <c r="BL51" s="64"/>
      <c r="BM51" s="65">
        <f>AG23</f>
        <v>0</v>
      </c>
      <c r="BN51" s="66" t="e">
        <f>SUM($BH$34+$BF$39+$BH$46+#REF!)</f>
        <v>#REF!</v>
      </c>
      <c r="BO51" s="66" t="e">
        <f>SUM($AZ$34+$AW$39+$AZ$46+#REF!)</f>
        <v>#REF!</v>
      </c>
      <c r="BP51" s="67" t="s">
        <v>19</v>
      </c>
      <c r="BQ51" s="66" t="e">
        <f>SUM($AW$34+$AZ$39+$AW$46+#REF!)</f>
        <v>#REF!</v>
      </c>
      <c r="BR51" s="68" t="e">
        <f t="shared" si="7"/>
        <v>#REF!</v>
      </c>
      <c r="BS51" s="48"/>
      <c r="BT51" s="48"/>
      <c r="BU51" s="48" t="s">
        <v>19</v>
      </c>
      <c r="BV51" s="54" t="str">
        <f t="shared" si="8"/>
        <v>0</v>
      </c>
      <c r="BY51" s="48" t="str">
        <f>$R$27</f>
        <v>C5   Murgtalwerkstätte</v>
      </c>
      <c r="BZ51" s="54">
        <f>SUM($BE$40+$BV$46+$BV$60+$BE$66)</f>
        <v>0</v>
      </c>
      <c r="CA51" s="52">
        <f>SUM($AW$40+$AZ$46+$AZ$60+$AW$66)</f>
        <v>0</v>
      </c>
      <c r="CB51" s="61" t="s">
        <v>19</v>
      </c>
      <c r="CC51" s="62">
        <f>SUM($AZ$40+$AW$46+$AW$60+$AZ$66)</f>
        <v>0</v>
      </c>
      <c r="CD51" s="63">
        <f>SUM(CA51-CC51)</f>
        <v>0</v>
      </c>
    </row>
    <row r="52" spans="2:74" ht="15.75" customHeight="1" thickBot="1">
      <c r="B52" s="327">
        <v>21</v>
      </c>
      <c r="C52" s="252"/>
      <c r="D52" s="252">
        <v>1</v>
      </c>
      <c r="E52" s="252"/>
      <c r="F52" s="252"/>
      <c r="G52" s="252" t="s">
        <v>31</v>
      </c>
      <c r="H52" s="252"/>
      <c r="I52" s="252"/>
      <c r="J52" s="255">
        <f>J51+$U$10*$X$10+$AL$10</f>
        <v>0.5208333333333335</v>
      </c>
      <c r="K52" s="255"/>
      <c r="L52" s="255"/>
      <c r="M52" s="255"/>
      <c r="N52" s="256"/>
      <c r="O52" s="253" t="str">
        <f>R24</f>
        <v>C2   SPW Offenbach 2 </v>
      </c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89" t="s">
        <v>20</v>
      </c>
      <c r="AF52" s="254" t="str">
        <f>R26</f>
        <v>C4   Werkstätte Hockenheim</v>
      </c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73"/>
      <c r="AW52" s="267"/>
      <c r="AX52" s="268"/>
      <c r="AY52" s="187" t="s">
        <v>79</v>
      </c>
      <c r="AZ52" s="268"/>
      <c r="BA52" s="330"/>
      <c r="BB52" s="257"/>
      <c r="BC52" s="258"/>
      <c r="BD52" s="13"/>
      <c r="BE52" s="54" t="str">
        <f>IF(ISBLANK(AZ52),"0",IF(AW52&gt;AZ52,3,IF(AW52=AZ52,1,0)))</f>
        <v>0</v>
      </c>
      <c r="BF52" s="56" t="str">
        <f>IF(ISBLANK(AW52),"0",IF(AW52&gt;AZ52,3,IF(AW52=AZ52,1,0)))</f>
        <v>0</v>
      </c>
      <c r="BG52" s="56" t="s">
        <v>19</v>
      </c>
      <c r="BH52" s="56" t="str">
        <f>IF(ISBLANK(AZ52),"0",IF(AZ52&gt;AW52,3,IF(AZ52=AW52,1,0)))</f>
        <v>0</v>
      </c>
      <c r="BI52" s="48"/>
      <c r="BJ52" s="48"/>
      <c r="BK52" s="64"/>
      <c r="BL52" s="64"/>
      <c r="BM52" s="65">
        <f>AG24</f>
        <v>0</v>
      </c>
      <c r="BN52" s="66" t="e">
        <f>SUM($BH$34+$BF$39+$BH$46+#REF!)</f>
        <v>#REF!</v>
      </c>
      <c r="BO52" s="66" t="e">
        <f>SUM($AZ$34+$AW$39+$AZ$46+#REF!)</f>
        <v>#REF!</v>
      </c>
      <c r="BP52" s="67" t="s">
        <v>19</v>
      </c>
      <c r="BQ52" s="66" t="e">
        <f>SUM($AW$34+$AZ$39+$AW$46+#REF!)</f>
        <v>#REF!</v>
      </c>
      <c r="BR52" s="68" t="e">
        <f>SUM(BO52-BQ52)</f>
        <v>#REF!</v>
      </c>
      <c r="BS52" s="48"/>
      <c r="BT52" s="48"/>
      <c r="BU52" s="48" t="s">
        <v>19</v>
      </c>
      <c r="BV52" s="54" t="str">
        <f>IF(ISBLANK(AZ52),"0",IF(AZ52&gt;AW52,3,IF(AZ52=AW52,1,0)))</f>
        <v>0</v>
      </c>
    </row>
    <row r="53" spans="2:74" ht="13.5" customHeight="1">
      <c r="B53" s="15"/>
      <c r="C53" s="15"/>
      <c r="D53" s="15"/>
      <c r="E53" s="15"/>
      <c r="F53" s="15"/>
      <c r="G53" s="15"/>
      <c r="H53" s="15"/>
      <c r="I53" s="15"/>
      <c r="J53" s="16"/>
      <c r="K53" s="16"/>
      <c r="L53" s="16"/>
      <c r="M53" s="16"/>
      <c r="N53" s="16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8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  <c r="AX53" s="18"/>
      <c r="AY53" s="18"/>
      <c r="AZ53" s="18"/>
      <c r="BA53" s="18"/>
      <c r="BB53" s="18"/>
      <c r="BC53" s="18"/>
      <c r="BD53" s="13"/>
      <c r="BE53" s="54"/>
      <c r="BF53" s="56"/>
      <c r="BG53" s="56"/>
      <c r="BH53" s="56"/>
      <c r="BI53" s="48"/>
      <c r="BJ53" s="48"/>
      <c r="BK53" s="64"/>
      <c r="BL53" s="64"/>
      <c r="BM53" s="65"/>
      <c r="BN53" s="66"/>
      <c r="BO53" s="66"/>
      <c r="BP53" s="67"/>
      <c r="BQ53" s="66"/>
      <c r="BR53" s="68"/>
      <c r="BS53" s="48"/>
      <c r="BT53" s="48"/>
      <c r="BU53" s="48"/>
      <c r="BV53" s="54"/>
    </row>
    <row r="54" spans="2:74" ht="33">
      <c r="B54" s="218" t="str">
        <f>$A$2</f>
        <v>Südpfalzwerkstatt/FSV 1920 Offenbach</v>
      </c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13"/>
      <c r="BE54" s="54"/>
      <c r="BF54" s="56"/>
      <c r="BG54" s="56"/>
      <c r="BH54" s="56"/>
      <c r="BI54" s="48"/>
      <c r="BJ54" s="48"/>
      <c r="BK54" s="64"/>
      <c r="BL54" s="64"/>
      <c r="BM54" s="65"/>
      <c r="BN54" s="66"/>
      <c r="BO54" s="66"/>
      <c r="BP54" s="67"/>
      <c r="BQ54" s="66"/>
      <c r="BR54" s="68"/>
      <c r="BS54" s="48"/>
      <c r="BT54" s="48"/>
      <c r="BU54" s="48"/>
      <c r="BV54" s="54"/>
    </row>
    <row r="55" spans="2:74" ht="12.75">
      <c r="B55" s="1" t="s">
        <v>23</v>
      </c>
      <c r="N55" s="13"/>
      <c r="BE55" s="54"/>
      <c r="BF55" s="56"/>
      <c r="BG55" s="56"/>
      <c r="BH55" s="56"/>
      <c r="BI55" s="48"/>
      <c r="BJ55" s="48"/>
      <c r="BK55" s="64"/>
      <c r="BL55" s="64"/>
      <c r="BM55" s="65"/>
      <c r="BN55" s="66"/>
      <c r="BO55" s="66"/>
      <c r="BP55" s="67"/>
      <c r="BQ55" s="66"/>
      <c r="BR55" s="68"/>
      <c r="BS55" s="48"/>
      <c r="BT55" s="48"/>
      <c r="BU55" s="48"/>
      <c r="BV55" s="54"/>
    </row>
    <row r="56" spans="2:74" ht="6" customHeight="1" thickBot="1">
      <c r="B56" s="15"/>
      <c r="C56" s="15"/>
      <c r="D56" s="15"/>
      <c r="E56" s="15"/>
      <c r="F56" s="15"/>
      <c r="G56" s="15"/>
      <c r="H56" s="15"/>
      <c r="I56" s="15"/>
      <c r="J56" s="16"/>
      <c r="K56" s="16"/>
      <c r="L56" s="16"/>
      <c r="M56" s="16"/>
      <c r="N56" s="16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8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8"/>
      <c r="AX56" s="18"/>
      <c r="AY56" s="18"/>
      <c r="AZ56" s="18"/>
      <c r="BA56" s="18"/>
      <c r="BB56" s="18"/>
      <c r="BC56" s="18"/>
      <c r="BD56" s="13"/>
      <c r="BE56" s="54"/>
      <c r="BF56" s="56"/>
      <c r="BG56" s="56"/>
      <c r="BH56" s="56"/>
      <c r="BI56" s="48"/>
      <c r="BJ56" s="48"/>
      <c r="BK56" s="64"/>
      <c r="BL56" s="64"/>
      <c r="BM56" s="65"/>
      <c r="BN56" s="66"/>
      <c r="BO56" s="66"/>
      <c r="BP56" s="67"/>
      <c r="BQ56" s="66"/>
      <c r="BR56" s="68"/>
      <c r="BS56" s="48"/>
      <c r="BT56" s="48"/>
      <c r="BU56" s="48"/>
      <c r="BV56" s="54"/>
    </row>
    <row r="57" spans="2:107" s="4" customFormat="1" ht="16.5" customHeight="1" thickBot="1">
      <c r="B57" s="304" t="s">
        <v>14</v>
      </c>
      <c r="C57" s="305"/>
      <c r="D57" s="274" t="s">
        <v>45</v>
      </c>
      <c r="E57" s="226"/>
      <c r="F57" s="275"/>
      <c r="G57" s="274" t="s">
        <v>15</v>
      </c>
      <c r="H57" s="226"/>
      <c r="I57" s="275"/>
      <c r="J57" s="274" t="s">
        <v>17</v>
      </c>
      <c r="K57" s="226"/>
      <c r="L57" s="226"/>
      <c r="M57" s="226"/>
      <c r="N57" s="275"/>
      <c r="O57" s="274" t="s">
        <v>18</v>
      </c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75"/>
      <c r="AW57" s="274" t="s">
        <v>21</v>
      </c>
      <c r="AX57" s="226"/>
      <c r="AY57" s="226"/>
      <c r="AZ57" s="226"/>
      <c r="BA57" s="275"/>
      <c r="BB57" s="309"/>
      <c r="BC57" s="310"/>
      <c r="BD57" s="33"/>
      <c r="BE57" s="54"/>
      <c r="BF57" s="56"/>
      <c r="BG57" s="56"/>
      <c r="BH57" s="56"/>
      <c r="BI57" s="48"/>
      <c r="BJ57" s="48"/>
      <c r="BK57" s="64"/>
      <c r="BL57" s="64"/>
      <c r="BM57" s="65"/>
      <c r="BN57" s="66"/>
      <c r="BO57" s="66"/>
      <c r="BP57" s="67"/>
      <c r="BQ57" s="66"/>
      <c r="BR57" s="68"/>
      <c r="BS57" s="48"/>
      <c r="BT57" s="48"/>
      <c r="BU57" s="48"/>
      <c r="BV57" s="54"/>
      <c r="BW57" s="51"/>
      <c r="BX57" s="48"/>
      <c r="BY57" s="48"/>
      <c r="BZ57" s="48"/>
      <c r="CA57" s="48"/>
      <c r="CB57" s="48"/>
      <c r="CC57" s="52"/>
      <c r="CD57" s="52"/>
      <c r="CE57" s="52"/>
      <c r="CF57" s="52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</row>
    <row r="58" spans="2:74" ht="15.75" customHeight="1" thickBot="1">
      <c r="B58" s="327">
        <v>22</v>
      </c>
      <c r="C58" s="252"/>
      <c r="D58" s="252">
        <v>2</v>
      </c>
      <c r="E58" s="252"/>
      <c r="F58" s="252"/>
      <c r="G58" s="252" t="s">
        <v>16</v>
      </c>
      <c r="H58" s="252"/>
      <c r="I58" s="252"/>
      <c r="J58" s="255">
        <f>J52</f>
        <v>0.5208333333333335</v>
      </c>
      <c r="K58" s="255"/>
      <c r="L58" s="255"/>
      <c r="M58" s="255"/>
      <c r="N58" s="256"/>
      <c r="O58" s="253" t="str">
        <f>D18</f>
        <v>A3   Zoar Alzey/Heidesh./KL</v>
      </c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89" t="s">
        <v>20</v>
      </c>
      <c r="AF58" s="254" t="str">
        <f>D20</f>
        <v>A5   Maudacher Werkstätte</v>
      </c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73"/>
      <c r="AW58" s="257"/>
      <c r="AX58" s="271"/>
      <c r="AY58" s="187" t="s">
        <v>88</v>
      </c>
      <c r="AZ58" s="271"/>
      <c r="BA58" s="272"/>
      <c r="BB58" s="257"/>
      <c r="BC58" s="258"/>
      <c r="BD58" s="13"/>
      <c r="BE58" s="54" t="str">
        <f t="shared" si="4"/>
        <v>0</v>
      </c>
      <c r="BF58" s="56" t="str">
        <f t="shared" si="5"/>
        <v>0</v>
      </c>
      <c r="BG58" s="56" t="s">
        <v>19</v>
      </c>
      <c r="BH58" s="56" t="str">
        <f t="shared" si="6"/>
        <v>0</v>
      </c>
      <c r="BI58" s="48"/>
      <c r="BJ58" s="48"/>
      <c r="BK58" s="64"/>
      <c r="BL58" s="64"/>
      <c r="BM58" s="65">
        <f aca="true" t="shared" si="9" ref="BM58:BM66">AG31</f>
        <v>0</v>
      </c>
      <c r="BN58" s="66" t="e">
        <f>SUM($BH$34+$BF$39+$BH$46+#REF!)</f>
        <v>#REF!</v>
      </c>
      <c r="BO58" s="66" t="e">
        <f>SUM($AZ$34+$AW$39+$AZ$46+#REF!)</f>
        <v>#REF!</v>
      </c>
      <c r="BP58" s="67" t="s">
        <v>19</v>
      </c>
      <c r="BQ58" s="66" t="e">
        <f>SUM($AW$34+$AZ$39+$AW$46+#REF!)</f>
        <v>#REF!</v>
      </c>
      <c r="BR58" s="68" t="e">
        <f t="shared" si="7"/>
        <v>#REF!</v>
      </c>
      <c r="BS58" s="48"/>
      <c r="BT58" s="48"/>
      <c r="BU58" s="48" t="s">
        <v>19</v>
      </c>
      <c r="BV58" s="54" t="str">
        <f t="shared" si="8"/>
        <v>0</v>
      </c>
    </row>
    <row r="59" spans="2:74" ht="15.75" customHeight="1">
      <c r="B59" s="244">
        <v>23</v>
      </c>
      <c r="C59" s="245"/>
      <c r="D59" s="245">
        <v>1</v>
      </c>
      <c r="E59" s="245"/>
      <c r="F59" s="245"/>
      <c r="G59" s="245" t="s">
        <v>22</v>
      </c>
      <c r="H59" s="245"/>
      <c r="I59" s="245"/>
      <c r="J59" s="238">
        <f>J58+$U$10*$X$10+$AL$10</f>
        <v>0.5312500000000001</v>
      </c>
      <c r="K59" s="238"/>
      <c r="L59" s="238"/>
      <c r="M59" s="238"/>
      <c r="N59" s="239"/>
      <c r="O59" s="246" t="str">
        <f>AG18</f>
        <v>B3   WFB Mainz</v>
      </c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88" t="s">
        <v>20</v>
      </c>
      <c r="AF59" s="247" t="str">
        <f>AG20</f>
        <v>B5   Ludwigshafener Werkstätte</v>
      </c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  <c r="AQ59" s="247"/>
      <c r="AR59" s="247"/>
      <c r="AS59" s="247"/>
      <c r="AT59" s="247"/>
      <c r="AU59" s="247"/>
      <c r="AV59" s="248"/>
      <c r="AW59" s="261"/>
      <c r="AX59" s="262"/>
      <c r="AY59" s="188" t="s">
        <v>89</v>
      </c>
      <c r="AZ59" s="262"/>
      <c r="BA59" s="266"/>
      <c r="BB59" s="261"/>
      <c r="BC59" s="263"/>
      <c r="BD59" s="13"/>
      <c r="BE59" s="54" t="str">
        <f t="shared" si="4"/>
        <v>0</v>
      </c>
      <c r="BF59" s="56" t="str">
        <f t="shared" si="5"/>
        <v>0</v>
      </c>
      <c r="BG59" s="56" t="s">
        <v>19</v>
      </c>
      <c r="BH59" s="56" t="str">
        <f t="shared" si="6"/>
        <v>0</v>
      </c>
      <c r="BI59" s="48"/>
      <c r="BJ59" s="48"/>
      <c r="BK59" s="64"/>
      <c r="BL59" s="64"/>
      <c r="BM59" s="65">
        <f t="shared" si="9"/>
        <v>0</v>
      </c>
      <c r="BN59" s="66" t="e">
        <f>SUM($BH$34+$BF$39+$BH$46+#REF!)</f>
        <v>#REF!</v>
      </c>
      <c r="BO59" s="66" t="e">
        <f>SUM($AZ$34+$AW$39+$AZ$46+#REF!)</f>
        <v>#REF!</v>
      </c>
      <c r="BP59" s="67" t="s">
        <v>19</v>
      </c>
      <c r="BQ59" s="66" t="e">
        <f>SUM($AW$34+$AZ$39+$AW$46+#REF!)</f>
        <v>#REF!</v>
      </c>
      <c r="BR59" s="68" t="e">
        <f t="shared" si="7"/>
        <v>#REF!</v>
      </c>
      <c r="BS59" s="48"/>
      <c r="BT59" s="48"/>
      <c r="BU59" s="48" t="s">
        <v>19</v>
      </c>
      <c r="BV59" s="54" t="str">
        <f t="shared" si="8"/>
        <v>0</v>
      </c>
    </row>
    <row r="60" spans="2:74" ht="15.75" customHeight="1" thickBot="1">
      <c r="B60" s="242">
        <v>24</v>
      </c>
      <c r="C60" s="243"/>
      <c r="D60" s="243">
        <v>2</v>
      </c>
      <c r="E60" s="243"/>
      <c r="F60" s="243"/>
      <c r="G60" s="243" t="s">
        <v>31</v>
      </c>
      <c r="H60" s="243"/>
      <c r="I60" s="243"/>
      <c r="J60" s="240">
        <f>J59</f>
        <v>0.5312500000000001</v>
      </c>
      <c r="K60" s="240"/>
      <c r="L60" s="240"/>
      <c r="M60" s="240"/>
      <c r="N60" s="241"/>
      <c r="O60" s="249" t="str">
        <f>R25</f>
        <v>C3   WZB Spiesen/Elversberg</v>
      </c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19" t="s">
        <v>20</v>
      </c>
      <c r="AF60" s="250" t="str">
        <f>R27</f>
        <v>C5   Murgtalwerkstätte</v>
      </c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1"/>
      <c r="AW60" s="259"/>
      <c r="AX60" s="264"/>
      <c r="AY60" s="189" t="s">
        <v>87</v>
      </c>
      <c r="AZ60" s="264"/>
      <c r="BA60" s="265"/>
      <c r="BB60" s="259"/>
      <c r="BC60" s="260"/>
      <c r="BD60" s="13"/>
      <c r="BE60" s="54" t="str">
        <f t="shared" si="4"/>
        <v>0</v>
      </c>
      <c r="BF60" s="56" t="str">
        <f t="shared" si="5"/>
        <v>0</v>
      </c>
      <c r="BG60" s="56" t="s">
        <v>19</v>
      </c>
      <c r="BH60" s="56" t="str">
        <f t="shared" si="6"/>
        <v>0</v>
      </c>
      <c r="BI60" s="48"/>
      <c r="BJ60" s="48"/>
      <c r="BK60" s="64"/>
      <c r="BL60" s="64"/>
      <c r="BM60" s="65">
        <f t="shared" si="9"/>
        <v>0</v>
      </c>
      <c r="BN60" s="66" t="e">
        <f>SUM($BH$34+$BF$39+$BH$46+#REF!)</f>
        <v>#REF!</v>
      </c>
      <c r="BO60" s="66" t="e">
        <f>SUM($AZ$34+$AW$39+$AZ$46+#REF!)</f>
        <v>#REF!</v>
      </c>
      <c r="BP60" s="67" t="s">
        <v>19</v>
      </c>
      <c r="BQ60" s="66" t="e">
        <f>SUM($AW$34+$AZ$39+$AW$46+#REF!)</f>
        <v>#REF!</v>
      </c>
      <c r="BR60" s="68" t="e">
        <f t="shared" si="7"/>
        <v>#REF!</v>
      </c>
      <c r="BS60" s="48"/>
      <c r="BT60" s="48"/>
      <c r="BU60" s="48" t="s">
        <v>19</v>
      </c>
      <c r="BV60" s="54" t="str">
        <f t="shared" si="8"/>
        <v>0</v>
      </c>
    </row>
    <row r="61" spans="2:74" ht="15.75" customHeight="1">
      <c r="B61" s="244">
        <v>25</v>
      </c>
      <c r="C61" s="245"/>
      <c r="D61" s="245">
        <v>1</v>
      </c>
      <c r="E61" s="245"/>
      <c r="F61" s="245"/>
      <c r="G61" s="245" t="s">
        <v>16</v>
      </c>
      <c r="H61" s="245"/>
      <c r="I61" s="245"/>
      <c r="J61" s="328">
        <f>J60+$U$10*$X$10+$AL$10</f>
        <v>0.5416666666666667</v>
      </c>
      <c r="K61" s="328"/>
      <c r="L61" s="328"/>
      <c r="M61" s="328"/>
      <c r="N61" s="329"/>
      <c r="O61" s="246" t="str">
        <f>D19</f>
        <v>A4   Lebenshilfe DÜW</v>
      </c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88" t="s">
        <v>20</v>
      </c>
      <c r="AF61" s="247" t="str">
        <f>D16</f>
        <v>A1   Pirminius P´sens    </v>
      </c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  <c r="AQ61" s="247"/>
      <c r="AR61" s="247"/>
      <c r="AS61" s="247"/>
      <c r="AT61" s="247"/>
      <c r="AU61" s="247"/>
      <c r="AV61" s="248"/>
      <c r="AW61" s="261"/>
      <c r="AX61" s="262"/>
      <c r="AY61" s="188" t="s">
        <v>79</v>
      </c>
      <c r="AZ61" s="262"/>
      <c r="BA61" s="266"/>
      <c r="BB61" s="261"/>
      <c r="BC61" s="263"/>
      <c r="BD61" s="13"/>
      <c r="BE61" s="54" t="str">
        <f t="shared" si="4"/>
        <v>0</v>
      </c>
      <c r="BF61" s="56" t="str">
        <f t="shared" si="5"/>
        <v>0</v>
      </c>
      <c r="BG61" s="56" t="s">
        <v>19</v>
      </c>
      <c r="BH61" s="56" t="str">
        <f t="shared" si="6"/>
        <v>0</v>
      </c>
      <c r="BI61" s="48"/>
      <c r="BJ61" s="48"/>
      <c r="BK61" s="64"/>
      <c r="BL61" s="64"/>
      <c r="BM61" s="65">
        <f t="shared" si="9"/>
        <v>0</v>
      </c>
      <c r="BN61" s="66" t="e">
        <f>SUM($BH$34+$BF$39+$BH$46+#REF!)</f>
        <v>#REF!</v>
      </c>
      <c r="BO61" s="66" t="e">
        <f>SUM($AZ$34+$AW$39+$AZ$46+#REF!)</f>
        <v>#REF!</v>
      </c>
      <c r="BP61" s="67" t="s">
        <v>19</v>
      </c>
      <c r="BQ61" s="66" t="e">
        <f>SUM($AW$34+$AZ$39+$AW$46+#REF!)</f>
        <v>#REF!</v>
      </c>
      <c r="BR61" s="68" t="e">
        <f t="shared" si="7"/>
        <v>#REF!</v>
      </c>
      <c r="BS61" s="48"/>
      <c r="BT61" s="48"/>
      <c r="BU61" s="48" t="s">
        <v>19</v>
      </c>
      <c r="BV61" s="54" t="str">
        <f t="shared" si="8"/>
        <v>0</v>
      </c>
    </row>
    <row r="62" spans="2:74" ht="15.75" customHeight="1" thickBot="1">
      <c r="B62" s="242">
        <v>26</v>
      </c>
      <c r="C62" s="243"/>
      <c r="D62" s="243">
        <v>2</v>
      </c>
      <c r="E62" s="243"/>
      <c r="F62" s="243"/>
      <c r="G62" s="243" t="s">
        <v>22</v>
      </c>
      <c r="H62" s="243"/>
      <c r="I62" s="243"/>
      <c r="J62" s="240">
        <f>J61</f>
        <v>0.5416666666666667</v>
      </c>
      <c r="K62" s="240"/>
      <c r="L62" s="240"/>
      <c r="M62" s="240"/>
      <c r="N62" s="241"/>
      <c r="O62" s="249" t="str">
        <f>AG19</f>
        <v>B4   Werkstätte HD-Sandhausen</v>
      </c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19" t="s">
        <v>20</v>
      </c>
      <c r="AF62" s="250" t="str">
        <f>AG16</f>
        <v>B1   Lebenshilfe Worms</v>
      </c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  <c r="AS62" s="250"/>
      <c r="AT62" s="250"/>
      <c r="AU62" s="250"/>
      <c r="AV62" s="251"/>
      <c r="AW62" s="259"/>
      <c r="AX62" s="264"/>
      <c r="AY62" s="189" t="s">
        <v>81</v>
      </c>
      <c r="AZ62" s="264"/>
      <c r="BA62" s="265"/>
      <c r="BB62" s="259"/>
      <c r="BC62" s="260"/>
      <c r="BD62" s="13"/>
      <c r="BE62" s="54" t="str">
        <f t="shared" si="4"/>
        <v>0</v>
      </c>
      <c r="BF62" s="56" t="str">
        <f t="shared" si="5"/>
        <v>0</v>
      </c>
      <c r="BG62" s="56" t="s">
        <v>19</v>
      </c>
      <c r="BH62" s="56" t="str">
        <f t="shared" si="6"/>
        <v>0</v>
      </c>
      <c r="BI62" s="48"/>
      <c r="BJ62" s="48"/>
      <c r="BK62" s="64"/>
      <c r="BL62" s="64"/>
      <c r="BM62" s="65">
        <f t="shared" si="9"/>
        <v>0</v>
      </c>
      <c r="BN62" s="66" t="e">
        <f>SUM($BH$34+$BF$39+$BH$46+#REF!)</f>
        <v>#REF!</v>
      </c>
      <c r="BO62" s="66" t="e">
        <f>SUM($AZ$34+$AW$39+$AZ$46+#REF!)</f>
        <v>#REF!</v>
      </c>
      <c r="BP62" s="67" t="s">
        <v>19</v>
      </c>
      <c r="BQ62" s="66" t="e">
        <f>SUM($AW$34+$AZ$39+$AW$46+#REF!)</f>
        <v>#REF!</v>
      </c>
      <c r="BR62" s="68" t="e">
        <f t="shared" si="7"/>
        <v>#REF!</v>
      </c>
      <c r="BS62" s="48"/>
      <c r="BT62" s="48"/>
      <c r="BU62" s="48" t="s">
        <v>19</v>
      </c>
      <c r="BV62" s="54" t="str">
        <f t="shared" si="8"/>
        <v>0</v>
      </c>
    </row>
    <row r="63" spans="2:74" ht="15.75" customHeight="1">
      <c r="B63" s="244">
        <v>27</v>
      </c>
      <c r="C63" s="245"/>
      <c r="D63" s="245">
        <v>1</v>
      </c>
      <c r="E63" s="245"/>
      <c r="F63" s="245"/>
      <c r="G63" s="245" t="s">
        <v>31</v>
      </c>
      <c r="H63" s="245"/>
      <c r="I63" s="245"/>
      <c r="J63" s="238">
        <f>J62+$U$10*$X$10+$AL$10</f>
        <v>0.5520833333333334</v>
      </c>
      <c r="K63" s="238"/>
      <c r="L63" s="238"/>
      <c r="M63" s="238"/>
      <c r="N63" s="239"/>
      <c r="O63" s="246" t="str">
        <f>R26</f>
        <v>C4   Werkstätte Hockenheim</v>
      </c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88" t="s">
        <v>20</v>
      </c>
      <c r="AF63" s="247" t="str">
        <f>R23</f>
        <v>C1   Zoar Rockenhausen</v>
      </c>
      <c r="AG63" s="247"/>
      <c r="AH63" s="247"/>
      <c r="AI63" s="247"/>
      <c r="AJ63" s="247"/>
      <c r="AK63" s="247"/>
      <c r="AL63" s="247"/>
      <c r="AM63" s="247"/>
      <c r="AN63" s="247"/>
      <c r="AO63" s="247"/>
      <c r="AP63" s="247"/>
      <c r="AQ63" s="247"/>
      <c r="AR63" s="247"/>
      <c r="AS63" s="247"/>
      <c r="AT63" s="247"/>
      <c r="AU63" s="247"/>
      <c r="AV63" s="248"/>
      <c r="AW63" s="261"/>
      <c r="AX63" s="262"/>
      <c r="AY63" s="188" t="s">
        <v>90</v>
      </c>
      <c r="AZ63" s="262"/>
      <c r="BA63" s="266"/>
      <c r="BB63" s="261"/>
      <c r="BC63" s="263"/>
      <c r="BD63" s="13"/>
      <c r="BE63" s="54" t="str">
        <f t="shared" si="4"/>
        <v>0</v>
      </c>
      <c r="BF63" s="56" t="str">
        <f t="shared" si="5"/>
        <v>0</v>
      </c>
      <c r="BG63" s="56" t="s">
        <v>19</v>
      </c>
      <c r="BH63" s="56" t="str">
        <f t="shared" si="6"/>
        <v>0</v>
      </c>
      <c r="BI63" s="48"/>
      <c r="BJ63" s="48"/>
      <c r="BK63" s="64"/>
      <c r="BL63" s="64"/>
      <c r="BM63" s="65">
        <f t="shared" si="9"/>
        <v>0</v>
      </c>
      <c r="BN63" s="66" t="e">
        <f>SUM($BH$34+$BF$39+$BH$46+#REF!)</f>
        <v>#REF!</v>
      </c>
      <c r="BO63" s="66" t="e">
        <f>SUM($AZ$34+$AW$39+$AZ$46+#REF!)</f>
        <v>#REF!</v>
      </c>
      <c r="BP63" s="67" t="s">
        <v>19</v>
      </c>
      <c r="BQ63" s="66" t="e">
        <f>SUM($AW$34+$AZ$39+$AW$46+#REF!)</f>
        <v>#REF!</v>
      </c>
      <c r="BR63" s="68" t="e">
        <f t="shared" si="7"/>
        <v>#REF!</v>
      </c>
      <c r="BS63" s="48"/>
      <c r="BT63" s="48"/>
      <c r="BU63" s="48" t="s">
        <v>19</v>
      </c>
      <c r="BV63" s="54" t="str">
        <f t="shared" si="8"/>
        <v>0</v>
      </c>
    </row>
    <row r="64" spans="2:74" ht="15.75" customHeight="1" thickBot="1">
      <c r="B64" s="242">
        <v>28</v>
      </c>
      <c r="C64" s="243"/>
      <c r="D64" s="243">
        <v>2</v>
      </c>
      <c r="E64" s="243"/>
      <c r="F64" s="243"/>
      <c r="G64" s="243" t="s">
        <v>16</v>
      </c>
      <c r="H64" s="243"/>
      <c r="I64" s="243"/>
      <c r="J64" s="240">
        <f>J63</f>
        <v>0.5520833333333334</v>
      </c>
      <c r="K64" s="240"/>
      <c r="L64" s="240"/>
      <c r="M64" s="240"/>
      <c r="N64" s="241"/>
      <c r="O64" s="249" t="str">
        <f>D20</f>
        <v>A5   Maudacher Werkstätte</v>
      </c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19" t="s">
        <v>20</v>
      </c>
      <c r="AF64" s="250" t="str">
        <f>D17</f>
        <v>A2   ATW Mannheim</v>
      </c>
      <c r="AG64" s="250"/>
      <c r="AH64" s="250"/>
      <c r="AI64" s="250"/>
      <c r="AJ64" s="250"/>
      <c r="AK64" s="250"/>
      <c r="AL64" s="250"/>
      <c r="AM64" s="250"/>
      <c r="AN64" s="250"/>
      <c r="AO64" s="250"/>
      <c r="AP64" s="250"/>
      <c r="AQ64" s="250"/>
      <c r="AR64" s="250"/>
      <c r="AS64" s="250"/>
      <c r="AT64" s="250"/>
      <c r="AU64" s="250"/>
      <c r="AV64" s="251"/>
      <c r="AW64" s="259"/>
      <c r="AX64" s="264"/>
      <c r="AY64" s="189" t="s">
        <v>91</v>
      </c>
      <c r="AZ64" s="264"/>
      <c r="BA64" s="265"/>
      <c r="BB64" s="259"/>
      <c r="BC64" s="260"/>
      <c r="BD64" s="13"/>
      <c r="BE64" s="54" t="str">
        <f t="shared" si="4"/>
        <v>0</v>
      </c>
      <c r="BF64" s="56" t="str">
        <f t="shared" si="5"/>
        <v>0</v>
      </c>
      <c r="BG64" s="56" t="s">
        <v>19</v>
      </c>
      <c r="BH64" s="56" t="str">
        <f t="shared" si="6"/>
        <v>0</v>
      </c>
      <c r="BI64" s="48"/>
      <c r="BJ64" s="48"/>
      <c r="BK64" s="64"/>
      <c r="BL64" s="64"/>
      <c r="BM64" s="65">
        <f t="shared" si="9"/>
        <v>0</v>
      </c>
      <c r="BN64" s="66" t="e">
        <f>SUM($BH$34+$BF$39+$BH$46+#REF!)</f>
        <v>#REF!</v>
      </c>
      <c r="BO64" s="66" t="e">
        <f>SUM($AZ$34+$AW$39+$AZ$46+#REF!)</f>
        <v>#REF!</v>
      </c>
      <c r="BP64" s="67" t="s">
        <v>19</v>
      </c>
      <c r="BQ64" s="66" t="e">
        <f>SUM($AW$34+$AZ$39+$AW$46+#REF!)</f>
        <v>#REF!</v>
      </c>
      <c r="BR64" s="68" t="e">
        <f t="shared" si="7"/>
        <v>#REF!</v>
      </c>
      <c r="BS64" s="48"/>
      <c r="BT64" s="48"/>
      <c r="BU64" s="48" t="s">
        <v>19</v>
      </c>
      <c r="BV64" s="54" t="str">
        <f t="shared" si="8"/>
        <v>0</v>
      </c>
    </row>
    <row r="65" spans="2:74" ht="15.75" customHeight="1">
      <c r="B65" s="244">
        <v>29</v>
      </c>
      <c r="C65" s="245"/>
      <c r="D65" s="245">
        <v>1</v>
      </c>
      <c r="E65" s="245"/>
      <c r="F65" s="245"/>
      <c r="G65" s="245" t="s">
        <v>22</v>
      </c>
      <c r="H65" s="245"/>
      <c r="I65" s="245"/>
      <c r="J65" s="238">
        <f>J64+$U$10*$X$10+$AL$10</f>
        <v>0.5625</v>
      </c>
      <c r="K65" s="238"/>
      <c r="L65" s="238"/>
      <c r="M65" s="238"/>
      <c r="N65" s="239"/>
      <c r="O65" s="246" t="str">
        <f>AG20</f>
        <v>B5   Ludwigshafener Werkstätte</v>
      </c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88" t="s">
        <v>20</v>
      </c>
      <c r="AF65" s="247" t="str">
        <f>AG17</f>
        <v>B2   SPW Offenbach 1</v>
      </c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247"/>
      <c r="AR65" s="247"/>
      <c r="AS65" s="247"/>
      <c r="AT65" s="247"/>
      <c r="AU65" s="247"/>
      <c r="AV65" s="248"/>
      <c r="AW65" s="261"/>
      <c r="AX65" s="262"/>
      <c r="AY65" s="188" t="s">
        <v>75</v>
      </c>
      <c r="AZ65" s="262"/>
      <c r="BA65" s="266"/>
      <c r="BB65" s="261"/>
      <c r="BC65" s="263"/>
      <c r="BD65" s="13"/>
      <c r="BE65" s="54" t="str">
        <f t="shared" si="4"/>
        <v>0</v>
      </c>
      <c r="BF65" s="56" t="str">
        <f t="shared" si="5"/>
        <v>0</v>
      </c>
      <c r="BG65" s="56" t="s">
        <v>19</v>
      </c>
      <c r="BH65" s="56" t="str">
        <f t="shared" si="6"/>
        <v>0</v>
      </c>
      <c r="BI65" s="48"/>
      <c r="BJ65" s="48"/>
      <c r="BK65" s="64"/>
      <c r="BL65" s="64"/>
      <c r="BM65" s="65">
        <f t="shared" si="9"/>
        <v>0</v>
      </c>
      <c r="BN65" s="66" t="e">
        <f>SUM($BH$34+$BF$39+$BH$46+#REF!)</f>
        <v>#REF!</v>
      </c>
      <c r="BO65" s="66" t="e">
        <f>SUM($AZ$34+$AW$39+$AZ$46+#REF!)</f>
        <v>#REF!</v>
      </c>
      <c r="BP65" s="67" t="s">
        <v>19</v>
      </c>
      <c r="BQ65" s="66" t="e">
        <f>SUM($AW$34+$AZ$39+$AW$46+#REF!)</f>
        <v>#REF!</v>
      </c>
      <c r="BR65" s="68" t="e">
        <f t="shared" si="7"/>
        <v>#REF!</v>
      </c>
      <c r="BS65" s="48"/>
      <c r="BT65" s="48"/>
      <c r="BU65" s="48" t="s">
        <v>19</v>
      </c>
      <c r="BV65" s="54" t="str">
        <f t="shared" si="8"/>
        <v>0</v>
      </c>
    </row>
    <row r="66" spans="2:74" ht="15.75" customHeight="1" thickBot="1">
      <c r="B66" s="242">
        <v>30</v>
      </c>
      <c r="C66" s="243"/>
      <c r="D66" s="243">
        <v>2</v>
      </c>
      <c r="E66" s="243"/>
      <c r="F66" s="243"/>
      <c r="G66" s="243" t="s">
        <v>31</v>
      </c>
      <c r="H66" s="243"/>
      <c r="I66" s="243"/>
      <c r="J66" s="240">
        <f>J65</f>
        <v>0.5625</v>
      </c>
      <c r="K66" s="240"/>
      <c r="L66" s="240"/>
      <c r="M66" s="240"/>
      <c r="N66" s="241"/>
      <c r="O66" s="249" t="str">
        <f>R27</f>
        <v>C5   Murgtalwerkstätte</v>
      </c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19" t="s">
        <v>20</v>
      </c>
      <c r="AF66" s="250" t="str">
        <f>R24</f>
        <v>C2   SPW Offenbach 2 </v>
      </c>
      <c r="AG66" s="250"/>
      <c r="AH66" s="250"/>
      <c r="AI66" s="250"/>
      <c r="AJ66" s="250"/>
      <c r="AK66" s="250"/>
      <c r="AL66" s="250"/>
      <c r="AM66" s="250"/>
      <c r="AN66" s="250"/>
      <c r="AO66" s="250"/>
      <c r="AP66" s="250"/>
      <c r="AQ66" s="250"/>
      <c r="AR66" s="250"/>
      <c r="AS66" s="250"/>
      <c r="AT66" s="250"/>
      <c r="AU66" s="250"/>
      <c r="AV66" s="251"/>
      <c r="AW66" s="259"/>
      <c r="AX66" s="264"/>
      <c r="AY66" s="189" t="s">
        <v>79</v>
      </c>
      <c r="AZ66" s="264"/>
      <c r="BA66" s="265"/>
      <c r="BB66" s="259"/>
      <c r="BC66" s="260"/>
      <c r="BD66" s="13"/>
      <c r="BE66" s="54" t="str">
        <f t="shared" si="4"/>
        <v>0</v>
      </c>
      <c r="BF66" s="56" t="str">
        <f t="shared" si="5"/>
        <v>0</v>
      </c>
      <c r="BG66" s="56" t="s">
        <v>19</v>
      </c>
      <c r="BH66" s="56" t="str">
        <f t="shared" si="6"/>
        <v>0</v>
      </c>
      <c r="BI66" s="48"/>
      <c r="BJ66" s="48"/>
      <c r="BK66" s="64"/>
      <c r="BL66" s="64"/>
      <c r="BM66" s="65">
        <f t="shared" si="9"/>
        <v>0</v>
      </c>
      <c r="BN66" s="66" t="e">
        <f>SUM($BH$34+$BF$39+$BH$46+#REF!)</f>
        <v>#REF!</v>
      </c>
      <c r="BO66" s="66" t="e">
        <f>SUM($AZ$34+$AW$39+$AZ$46+#REF!)</f>
        <v>#REF!</v>
      </c>
      <c r="BP66" s="67" t="s">
        <v>19</v>
      </c>
      <c r="BQ66" s="66" t="e">
        <f>SUM($AW$34+$AZ$39+$AW$46+#REF!)</f>
        <v>#REF!</v>
      </c>
      <c r="BR66" s="68" t="e">
        <f t="shared" si="7"/>
        <v>#REF!</v>
      </c>
      <c r="BS66" s="48"/>
      <c r="BT66" s="48"/>
      <c r="BU66" s="48" t="s">
        <v>19</v>
      </c>
      <c r="BV66" s="54" t="str">
        <f t="shared" si="8"/>
        <v>0</v>
      </c>
    </row>
    <row r="67" spans="2:60" ht="5.25" customHeight="1">
      <c r="B67" s="15"/>
      <c r="C67" s="15"/>
      <c r="D67" s="15"/>
      <c r="E67" s="15"/>
      <c r="F67" s="15"/>
      <c r="G67" s="15"/>
      <c r="H67" s="15"/>
      <c r="I67" s="15"/>
      <c r="J67" s="16"/>
      <c r="K67" s="16"/>
      <c r="L67" s="16"/>
      <c r="M67" s="16"/>
      <c r="N67" s="16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8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8"/>
      <c r="AX67" s="18"/>
      <c r="AY67" s="18"/>
      <c r="AZ67" s="18"/>
      <c r="BA67" s="18"/>
      <c r="BB67" s="18"/>
      <c r="BC67" s="18"/>
      <c r="BD67" s="13"/>
      <c r="BF67" s="56"/>
      <c r="BG67" s="56"/>
      <c r="BH67" s="56"/>
    </row>
    <row r="68" ht="24" customHeight="1"/>
    <row r="69" spans="2:88" ht="12.75">
      <c r="B69" s="1" t="s">
        <v>27</v>
      </c>
      <c r="CE69" s="71"/>
      <c r="CF69" s="71"/>
      <c r="CG69" s="72"/>
      <c r="CH69" s="72"/>
      <c r="CI69" s="72"/>
      <c r="CJ69" s="72"/>
    </row>
    <row r="70" spans="83:88" ht="6" customHeight="1">
      <c r="CE70" s="71"/>
      <c r="CF70" s="71"/>
      <c r="CG70" s="72"/>
      <c r="CH70" s="72"/>
      <c r="CI70" s="72"/>
      <c r="CJ70" s="72"/>
    </row>
    <row r="71" spans="2:107" s="8" customFormat="1" ht="13.5" customHeight="1"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233"/>
      <c r="AB71" s="233"/>
      <c r="AC71" s="233"/>
      <c r="AD71" s="233"/>
      <c r="AE71" s="233"/>
      <c r="AF71" s="233"/>
      <c r="AG71" s="233"/>
      <c r="AH71" s="233"/>
      <c r="AI71" s="233"/>
      <c r="AJ71" s="233"/>
      <c r="AK71" s="233"/>
      <c r="AL71" s="195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4"/>
      <c r="BW71" s="74"/>
      <c r="BX71" s="73"/>
      <c r="BY71" s="57" t="s">
        <v>32</v>
      </c>
      <c r="BZ71" s="48" t="s">
        <v>24</v>
      </c>
      <c r="CA71" s="231" t="s">
        <v>25</v>
      </c>
      <c r="CB71" s="231"/>
      <c r="CC71" s="231"/>
      <c r="CD71" s="58" t="s">
        <v>26</v>
      </c>
      <c r="CE71" s="75"/>
      <c r="CF71" s="75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</row>
    <row r="72" spans="2:89" ht="19.5" customHeight="1">
      <c r="B72" s="236"/>
      <c r="C72" s="236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230"/>
      <c r="AB72" s="230"/>
      <c r="AC72" s="230"/>
      <c r="AD72" s="230"/>
      <c r="AE72" s="230"/>
      <c r="AF72" s="193"/>
      <c r="AG72" s="230"/>
      <c r="AH72" s="230"/>
      <c r="AI72" s="234"/>
      <c r="AJ72" s="234"/>
      <c r="AK72" s="234"/>
      <c r="AL72" s="120"/>
      <c r="BY72" s="48">
        <f>$D$97</f>
        <v>0</v>
      </c>
      <c r="BZ72" s="54">
        <f>$AA$97</f>
        <v>0</v>
      </c>
      <c r="CA72" s="52">
        <f>$AD$97</f>
        <v>0</v>
      </c>
      <c r="CB72" s="61" t="s">
        <v>19</v>
      </c>
      <c r="CC72" s="62">
        <f>$AG$97</f>
        <v>0</v>
      </c>
      <c r="CD72" s="63">
        <f>$AI$97</f>
        <v>0</v>
      </c>
      <c r="CE72" s="71"/>
      <c r="CF72" s="71"/>
      <c r="CG72" s="72"/>
      <c r="CH72" s="72"/>
      <c r="CI72" s="37">
        <f>IF(ISBLANK($AZ$66),"",IF(AND($BZ$72=$BZ$73,$CD$72=$CD$73,$CA$73=$CA$72),1,0))</f>
      </c>
      <c r="CJ72" s="37">
        <f>IF(ISBLANK($AZ$66),"",IF(AND($BZ$74=$BZ$73,$CD$74=$CD$73,$CA$73=$CA$74),1,0))</f>
      </c>
      <c r="CK72" s="37" t="e">
        <f>SUM(CI72+CJ72)</f>
        <v>#VALUE!</v>
      </c>
    </row>
    <row r="73" spans="2:88" ht="19.5" customHeight="1">
      <c r="B73" s="236"/>
      <c r="C73" s="236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230"/>
      <c r="AB73" s="230"/>
      <c r="AC73" s="230"/>
      <c r="AD73" s="230"/>
      <c r="AE73" s="230"/>
      <c r="AF73" s="193"/>
      <c r="AG73" s="230"/>
      <c r="AH73" s="230"/>
      <c r="AI73" s="234"/>
      <c r="AJ73" s="234"/>
      <c r="AK73" s="234"/>
      <c r="AL73" s="120"/>
      <c r="BY73" s="48">
        <f>$D$84</f>
        <v>0</v>
      </c>
      <c r="BZ73" s="54">
        <f>$AA$84</f>
        <v>0</v>
      </c>
      <c r="CA73" s="52">
        <f>$AD$84</f>
        <v>0</v>
      </c>
      <c r="CB73" s="61" t="s">
        <v>19</v>
      </c>
      <c r="CC73" s="62">
        <f>$AG$84</f>
        <v>0</v>
      </c>
      <c r="CD73" s="63">
        <f>$AI$84</f>
        <v>0</v>
      </c>
      <c r="CE73" s="71"/>
      <c r="CF73" s="71"/>
      <c r="CG73" s="72"/>
      <c r="CH73" s="72"/>
      <c r="CI73" s="72"/>
      <c r="CJ73" s="72"/>
    </row>
    <row r="74" spans="2:88" ht="19.5" customHeight="1">
      <c r="B74" s="128"/>
      <c r="C74" s="128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2"/>
      <c r="AB74" s="192"/>
      <c r="AC74" s="192"/>
      <c r="AD74" s="192"/>
      <c r="AE74" s="192"/>
      <c r="AF74" s="193"/>
      <c r="AG74" s="192"/>
      <c r="AH74" s="192"/>
      <c r="AI74" s="194"/>
      <c r="AJ74" s="194"/>
      <c r="AK74" s="194"/>
      <c r="AL74" s="120"/>
      <c r="BY74" s="48">
        <f>$D$74</f>
        <v>0</v>
      </c>
      <c r="BZ74" s="54">
        <f>$AA$74</f>
        <v>0</v>
      </c>
      <c r="CA74" s="52">
        <f>$AD$74</f>
        <v>0</v>
      </c>
      <c r="CB74" s="61" t="s">
        <v>19</v>
      </c>
      <c r="CC74" s="62">
        <f>$AG$74</f>
        <v>0</v>
      </c>
      <c r="CD74" s="63">
        <f>$AI$74</f>
        <v>0</v>
      </c>
      <c r="CE74" s="71"/>
      <c r="CF74" s="71"/>
      <c r="CG74" s="72"/>
      <c r="CH74" s="72"/>
      <c r="CI74" s="72"/>
      <c r="CJ74" s="72"/>
    </row>
    <row r="75" spans="2:88" ht="19.5" customHeight="1">
      <c r="B75" s="128"/>
      <c r="C75" s="128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2"/>
      <c r="AB75" s="192"/>
      <c r="AC75" s="192"/>
      <c r="AD75" s="192"/>
      <c r="AE75" s="192"/>
      <c r="AF75" s="193"/>
      <c r="AG75" s="192"/>
      <c r="AH75" s="192"/>
      <c r="AI75" s="194"/>
      <c r="AJ75" s="194"/>
      <c r="AK75" s="194"/>
      <c r="AL75" s="120"/>
      <c r="BY75" s="48"/>
      <c r="BZ75" s="54"/>
      <c r="CA75" s="52"/>
      <c r="CB75" s="61"/>
      <c r="CC75" s="62"/>
      <c r="CD75" s="77"/>
      <c r="CE75" s="71"/>
      <c r="CF75" s="71"/>
      <c r="CG75" s="72"/>
      <c r="CH75" s="72"/>
      <c r="CI75" s="72"/>
      <c r="CJ75" s="72"/>
    </row>
    <row r="76" spans="2:88" ht="19.5" customHeight="1">
      <c r="B76" s="128"/>
      <c r="C76" s="197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2"/>
      <c r="AB76" s="192"/>
      <c r="AC76" s="192"/>
      <c r="AD76" s="192"/>
      <c r="AE76" s="192"/>
      <c r="AF76" s="193"/>
      <c r="AG76" s="192"/>
      <c r="AH76" s="192"/>
      <c r="AI76" s="194"/>
      <c r="AJ76" s="194"/>
      <c r="AK76" s="194"/>
      <c r="AL76" s="120"/>
      <c r="BY76" s="57" t="s">
        <v>40</v>
      </c>
      <c r="BZ76" s="48" t="s">
        <v>24</v>
      </c>
      <c r="CA76" s="231" t="s">
        <v>25</v>
      </c>
      <c r="CB76" s="231"/>
      <c r="CC76" s="231"/>
      <c r="CD76" s="58" t="s">
        <v>26</v>
      </c>
      <c r="CE76" s="71"/>
      <c r="CF76" s="71"/>
      <c r="CG76" s="72"/>
      <c r="CH76" s="72"/>
      <c r="CI76" s="72"/>
      <c r="CJ76" s="72"/>
    </row>
    <row r="77" spans="3:89" ht="19.5" customHeight="1"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BY77" s="48">
        <f>$D$96</f>
        <v>0</v>
      </c>
      <c r="BZ77" s="54">
        <f>$AA$96</f>
        <v>0</v>
      </c>
      <c r="CA77" s="52">
        <f>$AD$96</f>
        <v>0</v>
      </c>
      <c r="CB77" s="61" t="s">
        <v>19</v>
      </c>
      <c r="CC77" s="62">
        <f>$AG$96</f>
        <v>0</v>
      </c>
      <c r="CD77" s="63">
        <f>$AI$96</f>
        <v>0</v>
      </c>
      <c r="CE77" s="71"/>
      <c r="CF77" s="71"/>
      <c r="CG77" s="72"/>
      <c r="CH77" s="72"/>
      <c r="CI77" s="37">
        <f>IF(ISBLANK($AZ$66),"",IF(AND($BZ$77=$BZ$78,$CD$77=$CD$78,$CA$78=$CA$77),1,0))</f>
      </c>
      <c r="CJ77" s="37">
        <f>IF(ISBLANK($AZ$66),"",IF(AND($BZ$79=$BZ$78,$CD$79=$CD$78,$CA$78=$CA$79),1,0))</f>
      </c>
      <c r="CK77" s="37" t="e">
        <f>SUM(CI77+CJ77)</f>
        <v>#VALUE!</v>
      </c>
    </row>
    <row r="78" spans="57:88" ht="19.5" customHeight="1"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9"/>
      <c r="BY78" s="48">
        <f>$D$73</f>
        <v>0</v>
      </c>
      <c r="BZ78" s="54">
        <f>$AA$73</f>
        <v>0</v>
      </c>
      <c r="CA78" s="52">
        <f>$AD$73</f>
        <v>0</v>
      </c>
      <c r="CB78" s="61" t="s">
        <v>19</v>
      </c>
      <c r="CC78" s="62">
        <f>$AG$73</f>
        <v>0</v>
      </c>
      <c r="CD78" s="63">
        <f>$AI$73</f>
        <v>0</v>
      </c>
      <c r="CE78" s="71"/>
      <c r="CF78" s="71"/>
      <c r="CG78" s="72"/>
      <c r="CH78" s="72"/>
      <c r="CI78" s="72"/>
      <c r="CJ78" s="72"/>
    </row>
    <row r="79" spans="57:88" ht="19.5" customHeight="1"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9"/>
      <c r="BY79" s="48">
        <f>$D$83</f>
        <v>0</v>
      </c>
      <c r="BZ79" s="54">
        <f>$AA$83</f>
        <v>0</v>
      </c>
      <c r="CA79" s="52">
        <f>$AD$83</f>
        <v>0</v>
      </c>
      <c r="CB79" s="61" t="s">
        <v>19</v>
      </c>
      <c r="CC79" s="62">
        <f>$AG$83</f>
        <v>0</v>
      </c>
      <c r="CD79" s="63">
        <f>$AI$83</f>
        <v>0</v>
      </c>
      <c r="CE79" s="71"/>
      <c r="CF79" s="71"/>
      <c r="CG79" s="72"/>
      <c r="CH79" s="72"/>
      <c r="CI79" s="72"/>
      <c r="CJ79" s="72"/>
    </row>
    <row r="80" spans="19:88" ht="19.5" customHeight="1">
      <c r="S80" t="s">
        <v>57</v>
      </c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9"/>
      <c r="BY80" s="71"/>
      <c r="BZ80" s="71"/>
      <c r="CA80" s="71"/>
      <c r="CB80" s="71"/>
      <c r="CC80" s="71"/>
      <c r="CD80" s="71"/>
      <c r="CE80" s="71"/>
      <c r="CF80" s="71"/>
      <c r="CG80" s="72"/>
      <c r="CH80" s="72"/>
      <c r="CI80" s="72"/>
      <c r="CJ80" s="72"/>
    </row>
    <row r="81" spans="2:88" ht="18" customHeight="1"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233"/>
      <c r="AB81" s="233"/>
      <c r="AC81" s="233"/>
      <c r="AD81" s="233"/>
      <c r="AE81" s="233"/>
      <c r="AF81" s="233"/>
      <c r="AG81" s="233"/>
      <c r="AH81" s="233"/>
      <c r="AI81" s="233"/>
      <c r="AJ81" s="233"/>
      <c r="AK81" s="233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9"/>
      <c r="BY81" s="57" t="s">
        <v>41</v>
      </c>
      <c r="BZ81" s="48" t="s">
        <v>24</v>
      </c>
      <c r="CA81" s="231" t="s">
        <v>25</v>
      </c>
      <c r="CB81" s="231"/>
      <c r="CC81" s="231"/>
      <c r="CD81" s="58" t="s">
        <v>26</v>
      </c>
      <c r="CE81" s="71"/>
      <c r="CF81" s="71"/>
      <c r="CG81" s="72"/>
      <c r="CH81" s="72"/>
      <c r="CI81" s="72"/>
      <c r="CJ81" s="72"/>
    </row>
    <row r="82" spans="1:89" ht="3" customHeight="1">
      <c r="A82" s="2"/>
      <c r="B82" s="235"/>
      <c r="C82" s="235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213"/>
      <c r="AB82" s="213"/>
      <c r="AC82" s="213"/>
      <c r="AD82" s="213"/>
      <c r="AE82" s="213"/>
      <c r="AF82" s="18"/>
      <c r="AG82" s="213"/>
      <c r="AH82" s="213"/>
      <c r="AI82" s="216"/>
      <c r="AJ82" s="216"/>
      <c r="AK82" s="216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9"/>
      <c r="BY82" s="48">
        <f>$D$95</f>
        <v>0</v>
      </c>
      <c r="BZ82" s="54">
        <f>$AA$95</f>
        <v>0</v>
      </c>
      <c r="CA82" s="52">
        <f>$AD$95</f>
        <v>0</v>
      </c>
      <c r="CB82" s="61" t="s">
        <v>19</v>
      </c>
      <c r="CC82" s="62">
        <f>$AG$95</f>
        <v>0</v>
      </c>
      <c r="CD82" s="63">
        <f>$AI$95</f>
        <v>0</v>
      </c>
      <c r="CE82" s="71"/>
      <c r="CF82" s="71"/>
      <c r="CG82" s="72"/>
      <c r="CH82" s="72"/>
      <c r="CI82" s="37">
        <f>IF(ISBLANK($AZ$66),"",IF(AND($BZ$82=$BZ$83,$CD$82=$CD$83,$CA$83=$CA$82),1,0))</f>
      </c>
      <c r="CJ82" s="37">
        <f>IF(ISBLANK($AZ$66),"",IF(AND($BZ$84=$BZ$83,$CD$84=$CD$83,$CA$83=$CA$84),1,0))</f>
      </c>
      <c r="CK82" s="37" t="e">
        <f>SUM(CI82+CJ82)</f>
        <v>#VALUE!</v>
      </c>
    </row>
    <row r="83" spans="1:88" ht="24" customHeight="1">
      <c r="A83" s="2"/>
      <c r="B83" s="235"/>
      <c r="C83" s="235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213"/>
      <c r="AB83" s="213"/>
      <c r="AC83" s="213"/>
      <c r="AD83" s="213"/>
      <c r="AE83" s="213"/>
      <c r="AF83" s="18"/>
      <c r="AG83" s="213"/>
      <c r="AH83" s="213"/>
      <c r="AI83" s="216"/>
      <c r="AJ83" s="216"/>
      <c r="AK83" s="216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9"/>
      <c r="BY83" s="48">
        <f>$D$82</f>
        <v>0</v>
      </c>
      <c r="BZ83" s="54">
        <f>$AA$82</f>
        <v>0</v>
      </c>
      <c r="CA83" s="52">
        <f>$AD$82</f>
        <v>0</v>
      </c>
      <c r="CB83" s="61" t="s">
        <v>19</v>
      </c>
      <c r="CC83" s="62">
        <f>$AG$82</f>
        <v>0</v>
      </c>
      <c r="CD83" s="63">
        <f>$AI$82</f>
        <v>0</v>
      </c>
      <c r="CE83" s="71"/>
      <c r="CF83" s="71"/>
      <c r="CG83" s="72"/>
      <c r="CH83" s="72"/>
      <c r="CI83" s="72"/>
      <c r="CJ83" s="72"/>
    </row>
    <row r="84" spans="1:88" ht="24" customHeight="1">
      <c r="A84" s="2"/>
      <c r="B84" s="196"/>
      <c r="C84" s="196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83"/>
      <c r="AB84" s="183"/>
      <c r="AC84" s="183"/>
      <c r="AD84" s="183"/>
      <c r="AE84" s="183"/>
      <c r="AF84" s="18"/>
      <c r="AG84" s="183"/>
      <c r="AH84" s="183"/>
      <c r="AI84" s="182"/>
      <c r="AJ84" s="182"/>
      <c r="AK84" s="182"/>
      <c r="BY84" s="48">
        <f>$D$72</f>
        <v>0</v>
      </c>
      <c r="BZ84" s="54">
        <f>$AA$72</f>
        <v>0</v>
      </c>
      <c r="CA84" s="52">
        <f>$AD$72</f>
        <v>0</v>
      </c>
      <c r="CB84" s="61" t="s">
        <v>19</v>
      </c>
      <c r="CC84" s="62">
        <f>$AG$72</f>
        <v>0</v>
      </c>
      <c r="CD84" s="63">
        <f>$AI$72</f>
        <v>0</v>
      </c>
      <c r="CE84" s="71"/>
      <c r="CF84" s="71"/>
      <c r="CG84" s="72"/>
      <c r="CH84" s="72"/>
      <c r="CI84" s="72"/>
      <c r="CJ84" s="72"/>
    </row>
    <row r="85" spans="1:88" ht="24" customHeight="1">
      <c r="A85" s="2"/>
      <c r="B85" s="196"/>
      <c r="C85" s="196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83"/>
      <c r="AB85" s="183"/>
      <c r="AC85" s="183"/>
      <c r="AD85" s="183"/>
      <c r="AE85" s="183"/>
      <c r="AF85" s="18"/>
      <c r="AG85" s="183"/>
      <c r="AH85" s="183"/>
      <c r="AI85" s="182"/>
      <c r="AJ85" s="182"/>
      <c r="AK85" s="182"/>
      <c r="BY85" s="78"/>
      <c r="BZ85" s="78"/>
      <c r="CA85" s="78"/>
      <c r="CB85" s="78"/>
      <c r="CC85" s="71"/>
      <c r="CD85" s="71"/>
      <c r="CE85" s="71"/>
      <c r="CF85" s="71"/>
      <c r="CG85" s="72"/>
      <c r="CH85" s="72"/>
      <c r="CI85" s="72"/>
      <c r="CJ85" s="72"/>
    </row>
    <row r="86" spans="1:88" ht="24" customHeight="1">
      <c r="A86" s="2"/>
      <c r="B86" s="196"/>
      <c r="C86" s="196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83"/>
      <c r="AB86" s="183"/>
      <c r="AC86" s="183"/>
      <c r="AD86" s="183"/>
      <c r="AE86" s="183"/>
      <c r="AF86" s="18"/>
      <c r="AG86" s="183"/>
      <c r="AH86" s="183"/>
      <c r="AI86" s="182"/>
      <c r="AJ86" s="182"/>
      <c r="AK86" s="182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Y86" s="78"/>
      <c r="BZ86" s="78"/>
      <c r="CA86" s="78"/>
      <c r="CB86" s="78"/>
      <c r="CC86" s="71"/>
      <c r="CD86" s="71"/>
      <c r="CE86" s="71"/>
      <c r="CF86" s="71"/>
      <c r="CG86" s="72"/>
      <c r="CH86" s="72"/>
      <c r="CI86" s="72"/>
      <c r="CJ86" s="72"/>
    </row>
    <row r="87" spans="2:55" ht="6" customHeight="1"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</row>
    <row r="88" spans="1:56" ht="15.75">
      <c r="A88" s="2"/>
      <c r="AL88" s="116"/>
      <c r="AM88" s="116"/>
      <c r="AN88" s="116"/>
      <c r="AO88" s="116"/>
      <c r="AP88" s="116"/>
      <c r="AQ88" s="111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2"/>
    </row>
    <row r="89" spans="38:55" ht="19.5" customHeight="1"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</row>
    <row r="90" spans="38:55" ht="19.5" customHeight="1"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217"/>
      <c r="AX90" s="217"/>
      <c r="AY90" s="217"/>
      <c r="AZ90" s="217"/>
      <c r="BA90" s="217"/>
      <c r="BB90" s="217"/>
      <c r="BC90" s="217"/>
    </row>
    <row r="91" spans="2:55" ht="19.5" customHeight="1">
      <c r="B91" s="233"/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233"/>
      <c r="AB91" s="233"/>
      <c r="AC91" s="233"/>
      <c r="AD91" s="233"/>
      <c r="AE91" s="233"/>
      <c r="AF91" s="233"/>
      <c r="AG91" s="233"/>
      <c r="AH91" s="233"/>
      <c r="AI91" s="233"/>
      <c r="AJ91" s="233"/>
      <c r="AK91" s="233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219"/>
      <c r="AX91" s="219"/>
      <c r="AY91" s="219"/>
      <c r="AZ91" s="219"/>
      <c r="BA91" s="219"/>
      <c r="BB91" s="311"/>
      <c r="BC91" s="311"/>
    </row>
    <row r="92" spans="2:107" s="10" customFormat="1" ht="24" customHeight="1">
      <c r="B92" s="235"/>
      <c r="C92" s="235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213"/>
      <c r="AB92" s="213"/>
      <c r="AC92" s="213"/>
      <c r="AD92" s="213"/>
      <c r="AE92" s="213"/>
      <c r="AF92" s="18"/>
      <c r="AG92" s="213"/>
      <c r="AH92" s="213"/>
      <c r="AI92" s="216"/>
      <c r="AJ92" s="216"/>
      <c r="AK92" s="216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219"/>
      <c r="AX92" s="219"/>
      <c r="AY92" s="219"/>
      <c r="AZ92" s="219"/>
      <c r="BA92" s="219"/>
      <c r="BB92" s="311"/>
      <c r="BC92" s="311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80"/>
      <c r="BW92" s="80"/>
      <c r="BX92" s="79"/>
      <c r="BY92" s="79"/>
      <c r="BZ92" s="79"/>
      <c r="CA92" s="79"/>
      <c r="CB92" s="79"/>
      <c r="CC92" s="81"/>
      <c r="CD92" s="81"/>
      <c r="CE92" s="81"/>
      <c r="CF92" s="81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</row>
    <row r="93" spans="2:55" ht="24" customHeight="1">
      <c r="B93" s="235"/>
      <c r="C93" s="235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213"/>
      <c r="AB93" s="213"/>
      <c r="AC93" s="213"/>
      <c r="AD93" s="213"/>
      <c r="AE93" s="213"/>
      <c r="AF93" s="18"/>
      <c r="AG93" s="213"/>
      <c r="AH93" s="213"/>
      <c r="AI93" s="216"/>
      <c r="AJ93" s="216"/>
      <c r="AK93" s="216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</row>
    <row r="94" spans="2:55" ht="24" customHeight="1">
      <c r="B94" s="196"/>
      <c r="C94" s="196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83"/>
      <c r="AB94" s="183"/>
      <c r="AC94" s="183"/>
      <c r="AD94" s="183"/>
      <c r="AE94" s="183"/>
      <c r="AF94" s="18"/>
      <c r="AG94" s="183"/>
      <c r="AH94" s="183"/>
      <c r="AI94" s="182"/>
      <c r="AJ94" s="182"/>
      <c r="AK94" s="18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217"/>
      <c r="AX94" s="217"/>
      <c r="AY94" s="217"/>
      <c r="AZ94" s="217"/>
      <c r="BA94" s="217"/>
      <c r="BB94" s="217"/>
      <c r="BC94" s="217"/>
    </row>
    <row r="95" spans="2:55" ht="24" customHeight="1">
      <c r="B95" s="196"/>
      <c r="C95" s="196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83"/>
      <c r="AB95" s="183"/>
      <c r="AC95" s="183"/>
      <c r="AD95" s="183"/>
      <c r="AE95" s="183"/>
      <c r="AF95" s="18"/>
      <c r="AG95" s="183"/>
      <c r="AH95" s="183"/>
      <c r="AI95" s="182"/>
      <c r="AJ95" s="182"/>
      <c r="AK95" s="182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219"/>
      <c r="AX95" s="219"/>
      <c r="AY95" s="219"/>
      <c r="AZ95" s="219"/>
      <c r="BA95" s="219"/>
      <c r="BB95" s="311"/>
      <c r="BC95" s="311"/>
    </row>
    <row r="96" spans="2:55" ht="24" customHeight="1">
      <c r="B96" s="196"/>
      <c r="C96" s="196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83"/>
      <c r="AB96" s="183"/>
      <c r="AC96" s="183"/>
      <c r="AD96" s="183"/>
      <c r="AE96" s="183"/>
      <c r="AF96" s="18"/>
      <c r="AG96" s="183"/>
      <c r="AH96" s="183"/>
      <c r="AI96" s="182"/>
      <c r="AJ96" s="182"/>
      <c r="AK96" s="182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219"/>
      <c r="AX96" s="219"/>
      <c r="AY96" s="219"/>
      <c r="AZ96" s="219"/>
      <c r="BA96" s="219"/>
      <c r="BB96" s="311"/>
      <c r="BC96" s="311"/>
    </row>
    <row r="97" spans="2:55" ht="3.75" customHeight="1">
      <c r="B97" s="213"/>
      <c r="C97" s="213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213"/>
      <c r="AB97" s="213"/>
      <c r="AC97" s="213"/>
      <c r="AD97" s="213"/>
      <c r="AE97" s="213"/>
      <c r="AF97" s="18"/>
      <c r="AG97" s="213"/>
      <c r="AH97" s="213"/>
      <c r="AI97" s="216"/>
      <c r="AJ97" s="216"/>
      <c r="AK97" s="216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</row>
    <row r="98" spans="2:55" ht="19.5" customHeight="1">
      <c r="B98" s="213"/>
      <c r="C98" s="213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213"/>
      <c r="AB98" s="213"/>
      <c r="AC98" s="213"/>
      <c r="AD98" s="213"/>
      <c r="AE98" s="213"/>
      <c r="AF98" s="18"/>
      <c r="AG98" s="213"/>
      <c r="AH98" s="213"/>
      <c r="AI98" s="216"/>
      <c r="AJ98" s="216"/>
      <c r="AK98" s="216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217"/>
      <c r="AX98" s="217"/>
      <c r="AY98" s="217"/>
      <c r="AZ98" s="217"/>
      <c r="BA98" s="217"/>
      <c r="BB98" s="217"/>
      <c r="BC98" s="217"/>
    </row>
    <row r="99" spans="2:55" ht="1.5" customHeight="1">
      <c r="B99" s="213"/>
      <c r="C99" s="213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213"/>
      <c r="AB99" s="213"/>
      <c r="AC99" s="213"/>
      <c r="AD99" s="213"/>
      <c r="AE99" s="213"/>
      <c r="AF99" s="18"/>
      <c r="AG99" s="213"/>
      <c r="AH99" s="213"/>
      <c r="AI99" s="216"/>
      <c r="AJ99" s="216"/>
      <c r="AK99" s="216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219"/>
      <c r="AX99" s="219"/>
      <c r="AY99" s="219"/>
      <c r="AZ99" s="219"/>
      <c r="BA99" s="219"/>
      <c r="BB99" s="311"/>
      <c r="BC99" s="311"/>
    </row>
    <row r="100" spans="2:107" s="10" customFormat="1" ht="12" customHeight="1" hidden="1">
      <c r="B100" s="101"/>
      <c r="C100" s="101"/>
      <c r="D100" s="102"/>
      <c r="E100" s="102"/>
      <c r="F100" s="102"/>
      <c r="G100" s="102"/>
      <c r="H100" s="102"/>
      <c r="I100" s="102"/>
      <c r="J100" s="103"/>
      <c r="K100" s="103"/>
      <c r="L100" s="103"/>
      <c r="M100" s="103"/>
      <c r="N100" s="10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4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219"/>
      <c r="AX100" s="219"/>
      <c r="AY100" s="219"/>
      <c r="AZ100" s="219"/>
      <c r="BA100" s="219"/>
      <c r="BB100" s="311"/>
      <c r="BC100" s="311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80"/>
      <c r="BW100" s="80"/>
      <c r="BX100" s="79"/>
      <c r="BY100" s="79"/>
      <c r="BZ100" s="79"/>
      <c r="CA100" s="79"/>
      <c r="CB100" s="79"/>
      <c r="CC100" s="81"/>
      <c r="CD100" s="81"/>
      <c r="CE100" s="81"/>
      <c r="CF100" s="81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</row>
    <row r="101" spans="2:55" ht="3.75" customHeight="1" hidden="1"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</row>
    <row r="102" spans="2:55" ht="19.5" customHeight="1" hidden="1"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  <c r="AW102" s="217"/>
      <c r="AX102" s="217"/>
      <c r="AY102" s="217"/>
      <c r="AZ102" s="217"/>
      <c r="BA102" s="217"/>
      <c r="BB102" s="217"/>
      <c r="BC102" s="217"/>
    </row>
    <row r="103" spans="2:55" ht="18" customHeight="1" hidden="1">
      <c r="B103" s="228">
        <v>34</v>
      </c>
      <c r="C103" s="228"/>
      <c r="D103" s="325">
        <v>2</v>
      </c>
      <c r="E103" s="325"/>
      <c r="F103" s="325"/>
      <c r="G103" s="325"/>
      <c r="H103" s="325"/>
      <c r="I103" s="325"/>
      <c r="J103" s="326" t="e">
        <f>#REF!</f>
        <v>#REF!</v>
      </c>
      <c r="K103" s="326"/>
      <c r="L103" s="326"/>
      <c r="M103" s="326"/>
      <c r="N103" s="326"/>
      <c r="O103" s="232">
        <f>IF(ISBLANK($AZ$66),"",IF(AND($BZ$77=$BZ$78,$CD$77=$CD$78,$CA$78=$CA$77),"ACHTUNG! Mannschaften gleich!",$BY$77))</f>
      </c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107" t="s">
        <v>20</v>
      </c>
      <c r="AF103" s="324">
        <f>IF(ISBLANK($AZ$66),"",IF($CK$77&gt;0,"ACHTUNG! Mannschaften gleich!",$BY$78))</f>
      </c>
      <c r="AG103" s="324"/>
      <c r="AH103" s="324"/>
      <c r="AI103" s="324"/>
      <c r="AJ103" s="324"/>
      <c r="AK103" s="324"/>
      <c r="AL103" s="324"/>
      <c r="AM103" s="324"/>
      <c r="AN103" s="324"/>
      <c r="AO103" s="324"/>
      <c r="AP103" s="324"/>
      <c r="AQ103" s="324"/>
      <c r="AR103" s="324"/>
      <c r="AS103" s="324"/>
      <c r="AT103" s="324"/>
      <c r="AU103" s="324"/>
      <c r="AV103" s="324"/>
      <c r="AW103" s="229"/>
      <c r="AX103" s="229"/>
      <c r="AY103" s="229" t="s">
        <v>19</v>
      </c>
      <c r="AZ103" s="229"/>
      <c r="BA103" s="229"/>
      <c r="BB103" s="228"/>
      <c r="BC103" s="228"/>
    </row>
    <row r="104" spans="2:55" ht="12" customHeight="1" hidden="1">
      <c r="B104" s="228"/>
      <c r="C104" s="228"/>
      <c r="D104" s="325"/>
      <c r="E104" s="325"/>
      <c r="F104" s="325"/>
      <c r="G104" s="325"/>
      <c r="H104" s="325"/>
      <c r="I104" s="325"/>
      <c r="J104" s="326"/>
      <c r="K104" s="326"/>
      <c r="L104" s="326"/>
      <c r="M104" s="326"/>
      <c r="N104" s="326"/>
      <c r="O104" s="323" t="s">
        <v>38</v>
      </c>
      <c r="P104" s="323"/>
      <c r="Q104" s="323"/>
      <c r="R104" s="323"/>
      <c r="S104" s="323"/>
      <c r="T104" s="323"/>
      <c r="U104" s="323"/>
      <c r="V104" s="323"/>
      <c r="W104" s="323"/>
      <c r="X104" s="323"/>
      <c r="Y104" s="323"/>
      <c r="Z104" s="323"/>
      <c r="AA104" s="323"/>
      <c r="AB104" s="323"/>
      <c r="AC104" s="323"/>
      <c r="AD104" s="323"/>
      <c r="AE104" s="81"/>
      <c r="AF104" s="323" t="s">
        <v>39</v>
      </c>
      <c r="AG104" s="323"/>
      <c r="AH104" s="323"/>
      <c r="AI104" s="323"/>
      <c r="AJ104" s="323"/>
      <c r="AK104" s="323"/>
      <c r="AL104" s="323"/>
      <c r="AM104" s="323"/>
      <c r="AN104" s="323"/>
      <c r="AO104" s="323"/>
      <c r="AP104" s="323"/>
      <c r="AQ104" s="323"/>
      <c r="AR104" s="323"/>
      <c r="AS104" s="323"/>
      <c r="AT104" s="323"/>
      <c r="AU104" s="323"/>
      <c r="AV104" s="323"/>
      <c r="AW104" s="229"/>
      <c r="AX104" s="229"/>
      <c r="AY104" s="229"/>
      <c r="AZ104" s="229"/>
      <c r="BA104" s="229"/>
      <c r="BB104" s="228"/>
      <c r="BC104" s="228"/>
    </row>
    <row r="105" spans="2:71" ht="12" customHeight="1" hidden="1">
      <c r="B105" s="54"/>
      <c r="C105" s="54"/>
      <c r="D105" s="105"/>
      <c r="E105" s="105"/>
      <c r="F105" s="105"/>
      <c r="G105" s="105"/>
      <c r="H105" s="105"/>
      <c r="I105" s="105"/>
      <c r="J105" s="106"/>
      <c r="K105" s="106"/>
      <c r="L105" s="106"/>
      <c r="M105" s="106"/>
      <c r="N105" s="106"/>
      <c r="O105" s="108"/>
      <c r="P105" s="108"/>
      <c r="Q105" s="10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218"/>
      <c r="AG105" s="218"/>
      <c r="AH105" s="218"/>
      <c r="AI105" s="218"/>
      <c r="AJ105" s="218"/>
      <c r="AK105" s="218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</row>
    <row r="106" spans="56:74" ht="12.75">
      <c r="BD106" s="13"/>
      <c r="BE106" s="54"/>
      <c r="BF106" s="56"/>
      <c r="BG106" s="56"/>
      <c r="BH106" s="56"/>
      <c r="BI106" s="48"/>
      <c r="BJ106" s="48"/>
      <c r="BK106" s="64"/>
      <c r="BL106" s="64"/>
      <c r="BM106" s="65"/>
      <c r="BN106" s="66"/>
      <c r="BO106" s="66"/>
      <c r="BP106" s="67"/>
      <c r="BQ106" s="66"/>
      <c r="BR106" s="68"/>
      <c r="BS106" s="48"/>
      <c r="BT106" s="48"/>
      <c r="BU106" s="48"/>
      <c r="BV106" s="54"/>
    </row>
    <row r="107" spans="2:74" ht="13.5" customHeight="1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13"/>
      <c r="BE107" s="54"/>
      <c r="BF107" s="56"/>
      <c r="BG107" s="56"/>
      <c r="BH107" s="56"/>
      <c r="BI107" s="48"/>
      <c r="BJ107" s="48"/>
      <c r="BK107" s="64"/>
      <c r="BL107" s="64"/>
      <c r="BM107" s="65"/>
      <c r="BN107" s="66"/>
      <c r="BO107" s="66"/>
      <c r="BP107" s="67"/>
      <c r="BQ107" s="66"/>
      <c r="BR107" s="68"/>
      <c r="BS107" s="48"/>
      <c r="BT107" s="48"/>
      <c r="BU107" s="48"/>
      <c r="BV107" s="54"/>
    </row>
    <row r="108" spans="2:88" ht="12.75">
      <c r="B108" s="178" t="s">
        <v>49</v>
      </c>
      <c r="C108" s="179"/>
      <c r="D108" s="179"/>
      <c r="E108" s="179"/>
      <c r="F108" s="179"/>
      <c r="BY108" s="78"/>
      <c r="BZ108" s="78"/>
      <c r="CA108" s="78"/>
      <c r="CB108" s="78"/>
      <c r="CC108" s="71"/>
      <c r="CD108" s="71"/>
      <c r="CE108" s="71"/>
      <c r="CF108" s="71"/>
      <c r="CG108" s="72"/>
      <c r="CH108" s="72"/>
      <c r="CI108" s="72"/>
      <c r="CJ108" s="72"/>
    </row>
    <row r="109" spans="4:88" ht="6" customHeight="1"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BY109" s="78"/>
      <c r="BZ109" s="78"/>
      <c r="CA109" s="78"/>
      <c r="CB109" s="78"/>
      <c r="CC109" s="71"/>
      <c r="CD109" s="71"/>
      <c r="CE109" s="71"/>
      <c r="CF109" s="71"/>
      <c r="CG109" s="72"/>
      <c r="CH109" s="72"/>
      <c r="CI109" s="72"/>
      <c r="CJ109" s="72"/>
    </row>
    <row r="110" spans="1:56" ht="15.75">
      <c r="A110" s="2"/>
      <c r="B110" s="2"/>
      <c r="C110" s="2"/>
      <c r="D110" s="110"/>
      <c r="E110" s="110"/>
      <c r="F110" s="110"/>
      <c r="G110" s="132" t="s">
        <v>2</v>
      </c>
      <c r="H110" s="133">
        <v>0.576388888888889</v>
      </c>
      <c r="I110" s="129"/>
      <c r="J110" s="129"/>
      <c r="K110" s="133"/>
      <c r="L110" s="133"/>
      <c r="M110" s="134" t="s">
        <v>3</v>
      </c>
      <c r="N110" s="110"/>
      <c r="O110" s="110"/>
      <c r="P110" s="110"/>
      <c r="Q110" s="110"/>
      <c r="R110" s="110"/>
      <c r="S110" s="110"/>
      <c r="T110" s="110"/>
      <c r="U110" s="132" t="s">
        <v>4</v>
      </c>
      <c r="V110" s="135">
        <v>13</v>
      </c>
      <c r="W110" s="133">
        <v>0.5416666666666666</v>
      </c>
      <c r="X110" s="133">
        <v>0.5416666666666666</v>
      </c>
      <c r="Y110" s="116">
        <v>0.006944444444444444</v>
      </c>
      <c r="Z110" s="116"/>
      <c r="AA110" s="116"/>
      <c r="AB110" s="116"/>
      <c r="AC110" s="116"/>
      <c r="AD110" s="134"/>
      <c r="AE110" s="110"/>
      <c r="AF110" s="2"/>
      <c r="AG110" s="2"/>
      <c r="AH110" s="2"/>
      <c r="AI110" s="2"/>
      <c r="AJ110" s="2"/>
      <c r="AK110" s="6"/>
      <c r="AL110" s="130"/>
      <c r="AM110" s="130"/>
      <c r="AN110" s="130"/>
      <c r="AO110" s="130"/>
      <c r="AP110" s="130"/>
      <c r="AQ110" s="131"/>
      <c r="AR110" s="27"/>
      <c r="AS110" s="27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</row>
    <row r="111" ht="12.75" customHeight="1" thickBot="1">
      <c r="U111" t="s">
        <v>56</v>
      </c>
    </row>
    <row r="112" spans="2:55" ht="19.5" customHeight="1" thickBot="1">
      <c r="B112" s="136" t="s">
        <v>14</v>
      </c>
      <c r="C112" s="137"/>
      <c r="D112" s="138" t="s">
        <v>45</v>
      </c>
      <c r="E112" s="139"/>
      <c r="F112" s="139"/>
      <c r="G112" s="139"/>
      <c r="H112" s="139"/>
      <c r="I112" s="137"/>
      <c r="J112" s="138" t="s">
        <v>17</v>
      </c>
      <c r="K112" s="139"/>
      <c r="L112" s="139"/>
      <c r="M112" s="139"/>
      <c r="N112" s="137"/>
      <c r="O112" s="138" t="s">
        <v>34</v>
      </c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7"/>
      <c r="AW112" s="93" t="s">
        <v>21</v>
      </c>
      <c r="AX112" s="94"/>
      <c r="AY112" s="94"/>
      <c r="AZ112" s="94"/>
      <c r="BA112" s="95"/>
      <c r="BB112" s="220"/>
      <c r="BC112" s="221"/>
    </row>
    <row r="113" spans="2:55" ht="22.5" customHeight="1">
      <c r="B113" s="140"/>
      <c r="C113" s="141"/>
      <c r="D113" s="142"/>
      <c r="E113" s="143"/>
      <c r="F113" s="143"/>
      <c r="G113" s="144"/>
      <c r="H113" s="144"/>
      <c r="I113" s="145"/>
      <c r="J113" s="146"/>
      <c r="K113" s="147"/>
      <c r="L113" s="147"/>
      <c r="M113" s="147"/>
      <c r="N113" s="148"/>
      <c r="O113" s="149" t="str">
        <f>IF(ISBLANK($AZ$91)," ",IF($AW$91&gt;$AZ$91,#REF!,IF($AZ$91&gt;$AW$91,#REF!)))</f>
        <v> </v>
      </c>
      <c r="P113" s="150"/>
      <c r="Q113" s="199"/>
      <c r="R113" s="199" t="s">
        <v>92</v>
      </c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50" t="s">
        <v>58</v>
      </c>
      <c r="AD113" s="150"/>
      <c r="AE113" s="151" t="s">
        <v>20</v>
      </c>
      <c r="AF113" s="150" t="str">
        <f>IF(ISBLANK($AZ$95)," ",IF($AW$95&gt;$AZ$95,#REF!,IF($AZ$95&gt;$AW$95,#REF!)))</f>
        <v> </v>
      </c>
      <c r="AG113" s="150"/>
      <c r="AH113" s="150" t="s">
        <v>93</v>
      </c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199"/>
      <c r="AS113" s="150"/>
      <c r="AT113" s="150"/>
      <c r="AU113" s="150"/>
      <c r="AV113" s="152"/>
      <c r="AW113" s="90"/>
      <c r="AX113" s="90"/>
      <c r="AY113" s="200" t="s">
        <v>76</v>
      </c>
      <c r="AZ113" s="90"/>
      <c r="BA113" s="91"/>
      <c r="BB113" s="222"/>
      <c r="BC113" s="223"/>
    </row>
    <row r="114" spans="2:107" s="10" customFormat="1" ht="12" customHeight="1" thickBot="1">
      <c r="B114" s="153"/>
      <c r="C114" s="154"/>
      <c r="D114" s="165"/>
      <c r="E114" s="166"/>
      <c r="F114" s="166"/>
      <c r="G114" s="156"/>
      <c r="H114" s="156"/>
      <c r="I114" s="157"/>
      <c r="J114" s="158"/>
      <c r="K114" s="159"/>
      <c r="L114" s="159"/>
      <c r="M114" s="163"/>
      <c r="N114" s="163"/>
      <c r="O114" s="163"/>
      <c r="P114" s="163"/>
      <c r="Q114" s="163"/>
      <c r="R114" s="163"/>
      <c r="S114" s="163"/>
      <c r="T114" s="163"/>
      <c r="U114" s="159"/>
      <c r="V114" s="160"/>
      <c r="W114" s="161" t="s">
        <v>52</v>
      </c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3"/>
      <c r="AN114" s="162" t="s">
        <v>50</v>
      </c>
      <c r="AO114" s="162"/>
      <c r="AP114" s="162"/>
      <c r="AQ114" s="162"/>
      <c r="AR114" s="162"/>
      <c r="AS114" s="162"/>
      <c r="AT114" s="162"/>
      <c r="AU114" s="162"/>
      <c r="AV114" s="164"/>
      <c r="AW114" s="19"/>
      <c r="AX114" s="19"/>
      <c r="AY114" s="189"/>
      <c r="AZ114" s="19"/>
      <c r="BA114" s="92"/>
      <c r="BB114" s="224"/>
      <c r="BC114" s="225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80"/>
      <c r="BW114" s="80"/>
      <c r="BX114" s="79"/>
      <c r="BY114" s="79"/>
      <c r="BZ114" s="79"/>
      <c r="CA114" s="79"/>
      <c r="CB114" s="79"/>
      <c r="CC114" s="81"/>
      <c r="CD114" s="81"/>
      <c r="CE114" s="81"/>
      <c r="CF114" s="81"/>
      <c r="CG114" s="82"/>
      <c r="CH114" s="82"/>
      <c r="CI114" s="82"/>
      <c r="CJ114" s="82"/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</row>
    <row r="115" ht="3.75" customHeight="1" thickBot="1">
      <c r="AY115" s="201"/>
    </row>
    <row r="116" spans="2:55" ht="19.5" customHeight="1" thickBot="1">
      <c r="B116" s="136" t="s">
        <v>14</v>
      </c>
      <c r="C116" s="137"/>
      <c r="D116" s="138" t="s">
        <v>45</v>
      </c>
      <c r="E116" s="139"/>
      <c r="F116" s="139"/>
      <c r="G116" s="139"/>
      <c r="H116" s="139"/>
      <c r="I116" s="137"/>
      <c r="J116" s="138" t="s">
        <v>17</v>
      </c>
      <c r="K116" s="139"/>
      <c r="L116" s="139"/>
      <c r="M116" s="139"/>
      <c r="N116" s="137"/>
      <c r="O116" s="138" t="s">
        <v>35</v>
      </c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7"/>
      <c r="AW116" s="93" t="s">
        <v>21</v>
      </c>
      <c r="AX116" s="94"/>
      <c r="AY116" s="94"/>
      <c r="AZ116" s="94"/>
      <c r="BA116" s="95"/>
      <c r="BB116" s="220"/>
      <c r="BC116" s="221"/>
    </row>
    <row r="117" spans="2:55" ht="24" customHeight="1">
      <c r="B117" s="140"/>
      <c r="C117" s="141"/>
      <c r="D117" s="142"/>
      <c r="E117" s="143"/>
      <c r="F117" s="144"/>
      <c r="G117" s="144"/>
      <c r="H117" s="144"/>
      <c r="I117" s="145"/>
      <c r="J117" s="146"/>
      <c r="K117" s="147"/>
      <c r="L117" s="147"/>
      <c r="M117" s="147"/>
      <c r="N117" s="148"/>
      <c r="O117" s="149" t="str">
        <f>IF(ISBLANK($AZ$99)," ",IF($AW$99&gt;$AZ$99,#REF!,IF($AZ$99&gt;$AW$99,#REF!)))</f>
        <v> </v>
      </c>
      <c r="P117" s="150"/>
      <c r="Q117" s="150"/>
      <c r="R117" s="199" t="s">
        <v>94</v>
      </c>
      <c r="S117" s="199"/>
      <c r="T117" s="199"/>
      <c r="U117" s="199"/>
      <c r="V117" s="199"/>
      <c r="W117" s="199"/>
      <c r="X117" s="199"/>
      <c r="Y117" s="199"/>
      <c r="Z117" s="150"/>
      <c r="AA117" s="150"/>
      <c r="AB117" s="150"/>
      <c r="AC117" s="150"/>
      <c r="AD117" s="150"/>
      <c r="AE117" s="151" t="s">
        <v>20</v>
      </c>
      <c r="AF117" s="150" t="str">
        <f>IF(ISBLANK($AZ$103)," ",IF($AW$103&gt;$AZ$103,$O$103,IF($AZ$103&gt;$AW$103,$AF$103)))</f>
        <v> </v>
      </c>
      <c r="AG117" s="150"/>
      <c r="AH117" s="150"/>
      <c r="AI117" s="150" t="s">
        <v>95</v>
      </c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2"/>
      <c r="AW117" s="90"/>
      <c r="AX117" s="90"/>
      <c r="AY117" s="200" t="s">
        <v>84</v>
      </c>
      <c r="AZ117" s="90"/>
      <c r="BA117" s="91"/>
      <c r="BB117" s="222"/>
      <c r="BC117" s="223"/>
    </row>
    <row r="118" spans="2:55" ht="12" customHeight="1" thickBot="1">
      <c r="B118" s="153"/>
      <c r="C118" s="154"/>
      <c r="D118" s="155"/>
      <c r="E118" s="156"/>
      <c r="F118" s="156"/>
      <c r="G118" s="156"/>
      <c r="H118" s="156"/>
      <c r="I118" s="157"/>
      <c r="J118" s="117"/>
      <c r="K118" s="117"/>
      <c r="L118" s="117"/>
      <c r="M118" s="117"/>
      <c r="N118" s="117"/>
      <c r="O118" s="117"/>
      <c r="P118" s="117"/>
      <c r="Q118" s="117"/>
      <c r="R118" s="158"/>
      <c r="S118" s="159"/>
      <c r="T118" s="159"/>
      <c r="U118" s="159"/>
      <c r="V118" s="160"/>
      <c r="W118" s="161" t="s">
        <v>51</v>
      </c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3"/>
      <c r="AN118" s="162" t="s">
        <v>53</v>
      </c>
      <c r="AO118" s="162"/>
      <c r="AP118" s="162"/>
      <c r="AQ118" s="162"/>
      <c r="AR118" s="117"/>
      <c r="AS118" s="162"/>
      <c r="AT118" s="162"/>
      <c r="AU118" s="162"/>
      <c r="AV118" s="164"/>
      <c r="AW118" s="19"/>
      <c r="AX118" s="202"/>
      <c r="AY118" s="19"/>
      <c r="AZ118" s="19"/>
      <c r="BA118" s="92"/>
      <c r="BB118" s="224"/>
      <c r="BC118" s="225"/>
    </row>
    <row r="119" spans="2:55" ht="12" customHeight="1">
      <c r="B119" s="15"/>
      <c r="C119" s="15"/>
      <c r="D119" s="83"/>
      <c r="E119" s="83"/>
      <c r="F119" s="83"/>
      <c r="G119" s="83"/>
      <c r="H119" s="83"/>
      <c r="I119" s="83"/>
      <c r="J119" s="84"/>
      <c r="K119" s="84"/>
      <c r="L119" s="84"/>
      <c r="M119" s="84"/>
      <c r="N119" s="84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6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18"/>
      <c r="AX119" s="18"/>
      <c r="AY119" s="18"/>
      <c r="AZ119" s="18"/>
      <c r="BA119" s="18"/>
      <c r="BB119" s="15"/>
      <c r="BC119" s="15"/>
    </row>
    <row r="120" spans="2:88" ht="12.75">
      <c r="B120" s="178" t="s">
        <v>37</v>
      </c>
      <c r="C120" s="179"/>
      <c r="D120" s="179"/>
      <c r="E120" s="179"/>
      <c r="BY120" s="78"/>
      <c r="BZ120" s="78"/>
      <c r="CA120" s="78"/>
      <c r="CB120" s="78"/>
      <c r="CC120" s="71"/>
      <c r="CD120" s="71"/>
      <c r="CE120" s="71"/>
      <c r="CF120" s="71"/>
      <c r="CG120" s="72"/>
      <c r="CH120" s="72"/>
      <c r="CI120" s="72"/>
      <c r="CJ120" s="72"/>
    </row>
    <row r="121" spans="2:5" ht="6.75" customHeight="1" thickBot="1">
      <c r="B121" s="179"/>
      <c r="C121" s="179"/>
      <c r="D121" s="179"/>
      <c r="E121" s="179"/>
    </row>
    <row r="122" spans="2:55" ht="19.5" customHeight="1" thickBot="1">
      <c r="B122" s="96" t="s">
        <v>14</v>
      </c>
      <c r="C122" s="100"/>
      <c r="D122" s="99" t="s">
        <v>45</v>
      </c>
      <c r="E122" s="97"/>
      <c r="F122" s="97"/>
      <c r="G122" s="97"/>
      <c r="H122" s="97"/>
      <c r="I122" s="177"/>
      <c r="J122" s="99" t="s">
        <v>17</v>
      </c>
      <c r="K122" s="100"/>
      <c r="L122" s="177"/>
      <c r="M122" s="177"/>
      <c r="N122" s="177"/>
      <c r="O122" s="177"/>
      <c r="P122" s="177"/>
      <c r="Q122" s="97"/>
      <c r="R122" s="97"/>
      <c r="S122" s="100"/>
      <c r="T122" s="99" t="s">
        <v>36</v>
      </c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100"/>
      <c r="AW122" s="99" t="s">
        <v>21</v>
      </c>
      <c r="AX122" s="97"/>
      <c r="AY122" s="97"/>
      <c r="AZ122" s="97"/>
      <c r="BA122" s="98"/>
      <c r="BB122" s="226"/>
      <c r="BC122" s="227"/>
    </row>
    <row r="123" spans="2:55" ht="25.5" customHeight="1">
      <c r="B123" s="167"/>
      <c r="C123" s="168"/>
      <c r="D123" s="169"/>
      <c r="E123" s="83"/>
      <c r="F123" s="83"/>
      <c r="G123" s="83"/>
      <c r="H123" s="83"/>
      <c r="I123" s="170"/>
      <c r="J123" s="171"/>
      <c r="K123" s="84"/>
      <c r="L123" s="84"/>
      <c r="M123" s="84"/>
      <c r="N123" s="172"/>
      <c r="O123" s="208" t="str">
        <f>IF(ISBLANK($AZ$113)," ",IF($AW$113&lt;$AZ$113,$O$113,IF($AZ$113&lt;$AW$113,$AF$113)))</f>
        <v> </v>
      </c>
      <c r="P123" s="209" t="s">
        <v>97</v>
      </c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209" t="str">
        <f>IF(ISBLANK($AZ$79)," ",IF($AW$79&lt;$AZ$79,#REF!,IF($AZ$79&lt;$AW$79,$AC$95)))</f>
        <v> </v>
      </c>
      <c r="AC123" s="174" t="str">
        <f>IF(ISBLANK($AZ$79)," ",IF($AW$79&lt;$AZ$79,#REF!,IF($AZ$79&lt;$AW$79,$AC$95)))</f>
        <v> </v>
      </c>
      <c r="AD123" s="174" t="str">
        <f>IF(ISBLANK($AZ$79)," ",IF($AW$79&lt;$AZ$79,#REF!,IF($AZ$79&lt;$AW$79,$AC$95)))</f>
        <v> </v>
      </c>
      <c r="AE123" s="88" t="s">
        <v>20</v>
      </c>
      <c r="AF123" s="174" t="str">
        <f>IF(ISBLANK($AZ$117)," ",IF($AW$117&lt;$AZ$117,$O$117,IF($AZ$117&lt;$AW$117,$AF$117)))</f>
        <v> </v>
      </c>
      <c r="AG123" s="174" t="str">
        <f>IF(ISBLANK($AZ$79)," ",IF($AW$79&lt;$AZ$79,#REF!,IF($AZ$79&lt;$AW$79,$AC$95)))</f>
        <v> </v>
      </c>
      <c r="AH123" s="174"/>
      <c r="AI123" s="199"/>
      <c r="AJ123" s="199" t="s">
        <v>96</v>
      </c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75" t="str">
        <f>IF(ISBLANK($AZ$79)," ",IF($AW$79&lt;$AZ$79,#REF!,IF($AZ$79&lt;$AW$79,$AC$95)))</f>
        <v> </v>
      </c>
      <c r="AW123" s="18"/>
      <c r="AX123" s="203"/>
      <c r="AY123" s="203" t="s">
        <v>86</v>
      </c>
      <c r="AZ123" s="203"/>
      <c r="BA123" s="176"/>
      <c r="BB123" s="222"/>
      <c r="BC123" s="223"/>
    </row>
    <row r="124" spans="2:107" s="10" customFormat="1" ht="12" customHeight="1" thickBot="1">
      <c r="B124" s="153"/>
      <c r="C124" s="154"/>
      <c r="D124" s="155"/>
      <c r="E124" s="156"/>
      <c r="F124" s="156"/>
      <c r="G124" s="156"/>
      <c r="H124" s="156"/>
      <c r="I124" s="157"/>
      <c r="J124" s="158"/>
      <c r="K124" s="163"/>
      <c r="L124" s="163"/>
      <c r="M124" s="163"/>
      <c r="N124" s="163"/>
      <c r="O124" s="163"/>
      <c r="P124" s="163"/>
      <c r="Q124" s="163"/>
      <c r="R124" s="163"/>
      <c r="S124" s="159"/>
      <c r="T124" s="159"/>
      <c r="U124" s="159"/>
      <c r="V124" s="160"/>
      <c r="W124" s="161" t="s">
        <v>54</v>
      </c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3"/>
      <c r="AN124" s="162" t="s">
        <v>55</v>
      </c>
      <c r="AO124" s="162"/>
      <c r="AP124" s="162"/>
      <c r="AQ124" s="162"/>
      <c r="AR124" s="162"/>
      <c r="AS124" s="162"/>
      <c r="AT124" s="162"/>
      <c r="AU124" s="162"/>
      <c r="AV124" s="164"/>
      <c r="AW124" s="19"/>
      <c r="AX124" s="210" t="s">
        <v>98</v>
      </c>
      <c r="AY124" s="19"/>
      <c r="AZ124" s="19"/>
      <c r="BA124" s="92"/>
      <c r="BB124" s="224"/>
      <c r="BC124" s="225"/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80"/>
      <c r="BW124" s="80"/>
      <c r="BX124" s="79"/>
      <c r="BY124" s="79"/>
      <c r="BZ124" s="79"/>
      <c r="CA124" s="79"/>
      <c r="CB124" s="79"/>
      <c r="CC124" s="81"/>
      <c r="CD124" s="81"/>
      <c r="CE124" s="81"/>
      <c r="CF124" s="81"/>
      <c r="CG124" s="82"/>
      <c r="CH124" s="82"/>
      <c r="CI124" s="82"/>
      <c r="CJ124" s="82"/>
      <c r="CK124" s="82"/>
      <c r="CL124" s="82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</row>
    <row r="125" ht="3.75" customHeight="1" thickBot="1"/>
    <row r="126" spans="2:55" ht="19.5" customHeight="1" thickBot="1">
      <c r="B126" s="96" t="s">
        <v>14</v>
      </c>
      <c r="C126" s="100"/>
      <c r="D126" s="99" t="s">
        <v>45</v>
      </c>
      <c r="E126" s="97"/>
      <c r="F126" s="97"/>
      <c r="G126" s="97"/>
      <c r="H126" s="97"/>
      <c r="I126" s="100"/>
      <c r="J126" s="99" t="s">
        <v>17</v>
      </c>
      <c r="K126" s="97"/>
      <c r="L126" s="97"/>
      <c r="M126" s="97"/>
      <c r="N126" s="177"/>
      <c r="O126" s="177"/>
      <c r="P126" s="177"/>
      <c r="Q126" s="177"/>
      <c r="R126" s="100"/>
      <c r="S126" s="99" t="s">
        <v>37</v>
      </c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100"/>
      <c r="AW126" s="99" t="s">
        <v>21</v>
      </c>
      <c r="AX126" s="97"/>
      <c r="AY126" s="97"/>
      <c r="AZ126" s="97"/>
      <c r="BA126" s="98"/>
      <c r="BB126" s="226"/>
      <c r="BC126" s="227"/>
    </row>
    <row r="127" spans="2:55" ht="24.75" customHeight="1">
      <c r="B127" s="167"/>
      <c r="C127" s="168"/>
      <c r="D127" s="169"/>
      <c r="E127" s="83"/>
      <c r="F127" s="83"/>
      <c r="G127" s="83"/>
      <c r="H127" s="83"/>
      <c r="I127" s="170"/>
      <c r="J127" s="171"/>
      <c r="K127" s="84"/>
      <c r="L127" s="84"/>
      <c r="M127" s="84"/>
      <c r="N127" s="172"/>
      <c r="O127" s="173" t="str">
        <f>IF(ISBLANK($AZ$113)," ",IF($AW$113&gt;$AZ$113,$O$113,IF($AZ$113&gt;$AW$113,$AF$113)))</f>
        <v> </v>
      </c>
      <c r="P127" s="174"/>
      <c r="Q127" s="199" t="s">
        <v>92</v>
      </c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74"/>
      <c r="AD127" s="174"/>
      <c r="AE127" s="88" t="s">
        <v>20</v>
      </c>
      <c r="AF127" s="174" t="str">
        <f>IF(ISBLANK($AZ$117)," ",IF($AW$117&gt;$AZ$117,$O$117,IF($AZ$117&gt;$AW$117,$AF$117)))</f>
        <v> </v>
      </c>
      <c r="AG127" s="174"/>
      <c r="AH127" s="174"/>
      <c r="AI127" s="150"/>
      <c r="AJ127" s="150"/>
      <c r="AK127" s="199" t="s">
        <v>99</v>
      </c>
      <c r="AL127" s="150"/>
      <c r="AM127" s="150"/>
      <c r="AN127" s="150"/>
      <c r="AO127" s="150"/>
      <c r="AP127" s="150"/>
      <c r="AQ127" s="150"/>
      <c r="AR127" s="150"/>
      <c r="AS127" s="174"/>
      <c r="AT127" s="174"/>
      <c r="AU127" s="174"/>
      <c r="AV127" s="175"/>
      <c r="AW127" s="18"/>
      <c r="AX127" s="18"/>
      <c r="AY127" s="203" t="s">
        <v>100</v>
      </c>
      <c r="AZ127" s="203"/>
      <c r="BA127" s="176"/>
      <c r="BB127" s="222"/>
      <c r="BC127" s="223"/>
    </row>
    <row r="128" spans="2:55" ht="12" customHeight="1" thickBot="1">
      <c r="B128" s="153"/>
      <c r="C128" s="154"/>
      <c r="D128" s="155"/>
      <c r="E128" s="156"/>
      <c r="F128" s="156"/>
      <c r="G128" s="156"/>
      <c r="H128" s="156"/>
      <c r="I128" s="157"/>
      <c r="J128" s="158"/>
      <c r="K128" s="117"/>
      <c r="L128" s="117"/>
      <c r="M128" s="117"/>
      <c r="N128" s="117"/>
      <c r="O128" s="117"/>
      <c r="P128" s="117"/>
      <c r="Q128" s="117"/>
      <c r="R128" s="117"/>
      <c r="S128" s="117"/>
      <c r="T128" s="159"/>
      <c r="U128" s="159"/>
      <c r="V128" s="159"/>
      <c r="W128" s="160"/>
      <c r="X128" s="161" t="s">
        <v>42</v>
      </c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3"/>
      <c r="AO128" s="162" t="s">
        <v>43</v>
      </c>
      <c r="AP128" s="162"/>
      <c r="AQ128" s="162"/>
      <c r="AR128" s="162"/>
      <c r="AS128" s="162"/>
      <c r="AT128" s="162"/>
      <c r="AU128" s="162"/>
      <c r="AV128" s="164"/>
      <c r="AW128" s="19"/>
      <c r="AX128" s="19"/>
      <c r="AY128" s="19"/>
      <c r="AZ128" s="19"/>
      <c r="BA128" s="92"/>
      <c r="BB128" s="224"/>
      <c r="BC128" s="225"/>
    </row>
    <row r="129" ht="12.75" customHeight="1"/>
    <row r="130" spans="1:116" ht="18">
      <c r="A130" s="180"/>
      <c r="B130" s="181"/>
      <c r="C130" s="180"/>
      <c r="D130" s="180"/>
      <c r="E130" s="180"/>
      <c r="F130" s="180"/>
      <c r="G130" s="180"/>
      <c r="H130" s="180"/>
      <c r="I130" s="180"/>
      <c r="J130" s="180" t="s">
        <v>56</v>
      </c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BD130" s="7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X130" s="38"/>
      <c r="BY130" s="38"/>
      <c r="BZ130" s="38"/>
      <c r="CA130" s="38"/>
      <c r="CB130" s="38"/>
      <c r="CC130" s="35"/>
      <c r="CD130" s="35"/>
      <c r="CE130" s="35"/>
      <c r="CF130" s="35"/>
      <c r="DD130" s="35"/>
      <c r="DE130" s="35"/>
      <c r="DF130" s="35"/>
      <c r="DG130" s="35"/>
      <c r="DH130" s="35"/>
      <c r="DI130" s="35"/>
      <c r="DJ130" s="35"/>
      <c r="DK130" s="35"/>
      <c r="DL130" s="7"/>
    </row>
    <row r="131" spans="1:116" ht="18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BD131" s="7"/>
      <c r="BX131" s="38"/>
      <c r="BY131" s="38"/>
      <c r="BZ131" s="38"/>
      <c r="CA131" s="38"/>
      <c r="CB131" s="38"/>
      <c r="CC131" s="35"/>
      <c r="CD131" s="35"/>
      <c r="CE131" s="35"/>
      <c r="CF131" s="35"/>
      <c r="DD131" s="35"/>
      <c r="DE131" s="35"/>
      <c r="DF131" s="35"/>
      <c r="DG131" s="35"/>
      <c r="DH131" s="35"/>
      <c r="DI131" s="35"/>
      <c r="DJ131" s="35"/>
      <c r="DK131" s="35"/>
      <c r="DL131" s="7"/>
    </row>
    <row r="132" spans="9:116" ht="24" customHeight="1">
      <c r="I132" s="125" t="s">
        <v>8</v>
      </c>
      <c r="J132" s="121"/>
      <c r="K132" s="121"/>
      <c r="L132" s="123"/>
      <c r="M132" s="126" t="str">
        <f>IF(ISBLANK($AZ$127)," ",IF($AW$127&gt;$AZ$127,$O$127,IF($AZ$127&gt;$AW$127,$AF$127)))</f>
        <v> </v>
      </c>
      <c r="N132" s="205"/>
      <c r="O132" s="205" t="s">
        <v>101</v>
      </c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6"/>
      <c r="AB132" s="206"/>
      <c r="AC132" s="204"/>
      <c r="AD132" s="204"/>
      <c r="AE132" s="204"/>
      <c r="AF132" s="204"/>
      <c r="AG132" s="204"/>
      <c r="AH132" s="204"/>
      <c r="AI132" s="126"/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21"/>
      <c r="AX132" s="22"/>
      <c r="BD132" s="7"/>
      <c r="BX132" s="38"/>
      <c r="BY132" s="38"/>
      <c r="BZ132" s="38"/>
      <c r="CA132" s="38"/>
      <c r="CB132" s="38"/>
      <c r="CC132" s="35"/>
      <c r="CD132" s="35"/>
      <c r="CE132" s="35"/>
      <c r="CF132" s="35"/>
      <c r="DD132" s="35"/>
      <c r="DE132" s="35"/>
      <c r="DF132" s="35"/>
      <c r="DG132" s="35"/>
      <c r="DH132" s="35"/>
      <c r="DI132" s="35"/>
      <c r="DJ132" s="35"/>
      <c r="DK132" s="35"/>
      <c r="DL132" s="7"/>
    </row>
    <row r="133" spans="9:116" ht="24" customHeight="1">
      <c r="I133" s="125" t="s">
        <v>9</v>
      </c>
      <c r="J133" s="121"/>
      <c r="K133" s="121"/>
      <c r="L133" s="121"/>
      <c r="M133" s="126" t="str">
        <f>IF(ISBLANK($AZ$127)," ",IF($AW$127&lt;$AZ$127,$O$127,IF($AZ$127&lt;$AW$127,$AF$127)))</f>
        <v> </v>
      </c>
      <c r="N133" s="205"/>
      <c r="O133" s="207" t="s">
        <v>102</v>
      </c>
      <c r="P133" s="207"/>
      <c r="Q133" s="207"/>
      <c r="R133" s="207"/>
      <c r="S133" s="207"/>
      <c r="T133" s="207"/>
      <c r="U133" s="207"/>
      <c r="V133" s="207"/>
      <c r="W133" s="207"/>
      <c r="X133" s="204"/>
      <c r="Y133" s="204"/>
      <c r="Z133" s="204"/>
      <c r="AA133" s="204"/>
      <c r="AB133" s="204"/>
      <c r="AC133" s="204"/>
      <c r="AD133" s="204"/>
      <c r="AE133" s="204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18"/>
      <c r="AX133" s="119"/>
      <c r="BD133" s="7"/>
      <c r="BX133" s="38"/>
      <c r="BY133" s="38"/>
      <c r="BZ133" s="38"/>
      <c r="CA133" s="38"/>
      <c r="CB133" s="38"/>
      <c r="CC133" s="35"/>
      <c r="CD133" s="35"/>
      <c r="CE133" s="35"/>
      <c r="CF133" s="35"/>
      <c r="DD133" s="35"/>
      <c r="DE133" s="35"/>
      <c r="DF133" s="35"/>
      <c r="DG133" s="35"/>
      <c r="DH133" s="35"/>
      <c r="DI133" s="35"/>
      <c r="DJ133" s="35"/>
      <c r="DK133" s="35"/>
      <c r="DL133" s="7"/>
    </row>
    <row r="134" spans="9:116" ht="24" customHeight="1">
      <c r="I134" s="125" t="s">
        <v>10</v>
      </c>
      <c r="J134" s="121"/>
      <c r="K134" s="121"/>
      <c r="L134" s="122"/>
      <c r="M134" s="126" t="str">
        <f>IF(ISBLANK($AZ$123)," ",IF($AW$123&gt;$AZ$123,$O$123,IF($AZ$123&gt;$AW$123,$AF$123)))</f>
        <v> </v>
      </c>
      <c r="N134" s="204"/>
      <c r="O134" s="211" t="s">
        <v>96</v>
      </c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  <c r="AQ134" s="126"/>
      <c r="AR134" s="126"/>
      <c r="AS134" s="126"/>
      <c r="AT134" s="126"/>
      <c r="AU134" s="126"/>
      <c r="AV134" s="126"/>
      <c r="AW134" s="120"/>
      <c r="AX134" s="124"/>
      <c r="BD134" s="7"/>
      <c r="BX134" s="38"/>
      <c r="BY134" s="38"/>
      <c r="BZ134" s="38"/>
      <c r="CA134" s="38"/>
      <c r="CB134" s="38"/>
      <c r="CC134" s="35"/>
      <c r="CD134" s="35"/>
      <c r="CE134" s="35"/>
      <c r="CF134" s="35"/>
      <c r="DD134" s="35"/>
      <c r="DE134" s="35"/>
      <c r="DF134" s="35"/>
      <c r="DG134" s="35"/>
      <c r="DH134" s="35"/>
      <c r="DI134" s="35"/>
      <c r="DJ134" s="35"/>
      <c r="DK134" s="35"/>
      <c r="DL134" s="7"/>
    </row>
    <row r="135" spans="9:116" ht="24" customHeight="1">
      <c r="I135" s="125" t="s">
        <v>11</v>
      </c>
      <c r="J135" s="121"/>
      <c r="K135" s="121"/>
      <c r="L135" s="121"/>
      <c r="M135" s="126" t="str">
        <f>IF(ISBLANK($AZ$123)," ",IF($AW$123&lt;$AZ$123,$O$123,IF($AZ$123&lt;$AW$123,$AF$123)))</f>
        <v> </v>
      </c>
      <c r="N135" s="204"/>
      <c r="O135" s="211" t="s">
        <v>103</v>
      </c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18"/>
      <c r="AX135" s="119"/>
      <c r="BD135" s="7"/>
      <c r="BX135" s="38"/>
      <c r="BY135" s="38"/>
      <c r="BZ135" s="38"/>
      <c r="CA135" s="38"/>
      <c r="CB135" s="38"/>
      <c r="CC135" s="35"/>
      <c r="CD135" s="35"/>
      <c r="CE135" s="35"/>
      <c r="CF135" s="35"/>
      <c r="DD135" s="35"/>
      <c r="DE135" s="35"/>
      <c r="DF135" s="35"/>
      <c r="DG135" s="35"/>
      <c r="DH135" s="35"/>
      <c r="DI135" s="35"/>
      <c r="DJ135" s="35"/>
      <c r="DK135" s="35"/>
      <c r="DL135" s="7"/>
    </row>
    <row r="136" spans="8:116" ht="24" customHeight="1">
      <c r="H136" s="120"/>
      <c r="I136" s="122"/>
      <c r="J136" s="122"/>
      <c r="K136" s="122"/>
      <c r="L136" s="122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  <c r="AQ136" s="127"/>
      <c r="AR136" s="127"/>
      <c r="AS136" s="127"/>
      <c r="AT136" s="127"/>
      <c r="AU136" s="127"/>
      <c r="AV136" s="127"/>
      <c r="AW136" s="120"/>
      <c r="AX136" s="120"/>
      <c r="AY136" s="120"/>
      <c r="AZ136" s="120"/>
      <c r="BD136" s="7"/>
      <c r="BX136" s="38"/>
      <c r="BY136" s="38"/>
      <c r="BZ136" s="38"/>
      <c r="CA136" s="38"/>
      <c r="CB136" s="38"/>
      <c r="CC136" s="35"/>
      <c r="CD136" s="35"/>
      <c r="CE136" s="35"/>
      <c r="CF136" s="35"/>
      <c r="DD136" s="35"/>
      <c r="DE136" s="35"/>
      <c r="DF136" s="35"/>
      <c r="DG136" s="35"/>
      <c r="DH136" s="35"/>
      <c r="DI136" s="35"/>
      <c r="DJ136" s="35"/>
      <c r="DK136" s="35"/>
      <c r="DL136" s="7"/>
    </row>
    <row r="137" spans="8:52" ht="24" customHeight="1">
      <c r="H137" s="120"/>
      <c r="I137" s="122"/>
      <c r="J137" s="122"/>
      <c r="K137" s="122"/>
      <c r="L137" s="122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7"/>
      <c r="AO137" s="127"/>
      <c r="AP137" s="127"/>
      <c r="AQ137" s="127"/>
      <c r="AR137" s="127"/>
      <c r="AS137" s="127"/>
      <c r="AT137" s="127"/>
      <c r="AU137" s="127"/>
      <c r="AV137" s="127"/>
      <c r="AW137" s="120"/>
      <c r="AX137" s="120"/>
      <c r="AY137" s="120"/>
      <c r="AZ137" s="120"/>
    </row>
    <row r="138" spans="8:52" ht="24" customHeight="1">
      <c r="H138" s="120"/>
      <c r="I138" s="122"/>
      <c r="J138" s="122"/>
      <c r="K138" s="122"/>
      <c r="L138" s="122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7"/>
      <c r="AO138" s="127"/>
      <c r="AP138" s="127"/>
      <c r="AQ138" s="127"/>
      <c r="AR138" s="127"/>
      <c r="AS138" s="127"/>
      <c r="AT138" s="127"/>
      <c r="AU138" s="127"/>
      <c r="AV138" s="127"/>
      <c r="AW138" s="120"/>
      <c r="AX138" s="120"/>
      <c r="AY138" s="120"/>
      <c r="AZ138" s="120"/>
    </row>
    <row r="139" spans="8:52" ht="24" customHeight="1">
      <c r="H139" s="120"/>
      <c r="I139" s="122"/>
      <c r="J139" s="122"/>
      <c r="K139" s="122"/>
      <c r="L139" s="122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  <c r="AO139" s="127"/>
      <c r="AP139" s="127"/>
      <c r="AQ139" s="127"/>
      <c r="AR139" s="127"/>
      <c r="AS139" s="127"/>
      <c r="AT139" s="127"/>
      <c r="AU139" s="127"/>
      <c r="AV139" s="127"/>
      <c r="AW139" s="120"/>
      <c r="AX139" s="120"/>
      <c r="AY139" s="120"/>
      <c r="AZ139" s="120"/>
    </row>
    <row r="140" spans="8:52" ht="24" customHeight="1">
      <c r="H140" s="120"/>
      <c r="I140" s="122"/>
      <c r="J140" s="122"/>
      <c r="K140" s="122"/>
      <c r="L140" s="122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/>
      <c r="AM140" s="127"/>
      <c r="AN140" s="127"/>
      <c r="AO140" s="127"/>
      <c r="AP140" s="127"/>
      <c r="AQ140" s="127"/>
      <c r="AR140" s="127"/>
      <c r="AS140" s="127"/>
      <c r="AT140" s="127"/>
      <c r="AU140" s="127"/>
      <c r="AV140" s="127"/>
      <c r="AW140" s="120"/>
      <c r="AX140" s="120"/>
      <c r="AY140" s="120"/>
      <c r="AZ140" s="120"/>
    </row>
    <row r="141" spans="8:52" ht="24" customHeight="1">
      <c r="H141" s="120"/>
      <c r="I141" s="122"/>
      <c r="J141" s="122"/>
      <c r="K141" s="122"/>
      <c r="L141" s="122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/>
      <c r="AO141" s="127"/>
      <c r="AP141" s="127"/>
      <c r="AQ141" s="127"/>
      <c r="AR141" s="127"/>
      <c r="AS141" s="127"/>
      <c r="AT141" s="127"/>
      <c r="AU141" s="127"/>
      <c r="AV141" s="127"/>
      <c r="AW141" s="120"/>
      <c r="AX141" s="120"/>
      <c r="AY141" s="120"/>
      <c r="AZ141" s="120"/>
    </row>
    <row r="142" spans="8:52" ht="18">
      <c r="H142" s="120"/>
      <c r="I142" s="214"/>
      <c r="J142" s="214"/>
      <c r="K142" s="214"/>
      <c r="L142" s="36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120"/>
      <c r="AX142" s="120"/>
      <c r="AY142" s="120"/>
      <c r="AZ142" s="120"/>
    </row>
    <row r="143" spans="8:52" ht="42.75" customHeight="1">
      <c r="H143" s="120"/>
      <c r="I143" s="214"/>
      <c r="J143" s="214"/>
      <c r="K143" s="214"/>
      <c r="L143" s="36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120"/>
      <c r="AX143" s="120"/>
      <c r="AY143" s="120"/>
      <c r="AZ143" s="120"/>
    </row>
    <row r="144" spans="8:52" ht="24" customHeight="1">
      <c r="H144" s="120"/>
      <c r="I144" s="122"/>
      <c r="J144" s="122"/>
      <c r="K144" s="122"/>
      <c r="L144" s="122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7"/>
      <c r="AO144" s="127"/>
      <c r="AP144" s="127"/>
      <c r="AQ144" s="127"/>
      <c r="AR144" s="127"/>
      <c r="AS144" s="127"/>
      <c r="AT144" s="127"/>
      <c r="AU144" s="127"/>
      <c r="AV144" s="127"/>
      <c r="AW144" s="120"/>
      <c r="AX144" s="120"/>
      <c r="AY144" s="120"/>
      <c r="AZ144" s="120"/>
    </row>
    <row r="145" spans="8:52" ht="24" customHeight="1">
      <c r="H145" s="120"/>
      <c r="I145" s="122"/>
      <c r="J145" s="122"/>
      <c r="K145" s="122"/>
      <c r="L145" s="122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  <c r="AF145" s="127"/>
      <c r="AG145" s="127"/>
      <c r="AH145" s="127"/>
      <c r="AI145" s="127"/>
      <c r="AJ145" s="127"/>
      <c r="AK145" s="127"/>
      <c r="AL145" s="127"/>
      <c r="AM145" s="127"/>
      <c r="AN145" s="127"/>
      <c r="AO145" s="127"/>
      <c r="AP145" s="127"/>
      <c r="AQ145" s="127"/>
      <c r="AR145" s="127"/>
      <c r="AS145" s="127"/>
      <c r="AT145" s="127"/>
      <c r="AU145" s="127"/>
      <c r="AV145" s="127"/>
      <c r="AW145" s="120"/>
      <c r="AX145" s="120"/>
      <c r="AY145" s="120"/>
      <c r="AZ145" s="120"/>
    </row>
    <row r="146" spans="8:52" ht="24" customHeight="1">
      <c r="H146" s="120"/>
      <c r="I146" s="122"/>
      <c r="J146" s="122"/>
      <c r="K146" s="122"/>
      <c r="L146" s="122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7"/>
      <c r="AO146" s="127"/>
      <c r="AP146" s="127"/>
      <c r="AQ146" s="127"/>
      <c r="AR146" s="127"/>
      <c r="AS146" s="127"/>
      <c r="AT146" s="127"/>
      <c r="AU146" s="127"/>
      <c r="AV146" s="127"/>
      <c r="AW146" s="120"/>
      <c r="AX146" s="120"/>
      <c r="AY146" s="120"/>
      <c r="AZ146" s="120"/>
    </row>
    <row r="147" spans="8:52" ht="24" customHeight="1">
      <c r="H147" s="120"/>
      <c r="I147" s="122"/>
      <c r="J147" s="122"/>
      <c r="K147" s="122"/>
      <c r="L147" s="122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  <c r="AF147" s="127"/>
      <c r="AG147" s="127"/>
      <c r="AH147" s="127"/>
      <c r="AI147" s="127"/>
      <c r="AJ147" s="127"/>
      <c r="AK147" s="127"/>
      <c r="AL147" s="127"/>
      <c r="AM147" s="127"/>
      <c r="AN147" s="127"/>
      <c r="AO147" s="127"/>
      <c r="AP147" s="127"/>
      <c r="AQ147" s="127"/>
      <c r="AR147" s="127"/>
      <c r="AS147" s="127"/>
      <c r="AT147" s="127"/>
      <c r="AU147" s="127"/>
      <c r="AV147" s="127"/>
      <c r="AW147" s="120"/>
      <c r="AX147" s="120"/>
      <c r="AY147" s="120"/>
      <c r="AZ147" s="120"/>
    </row>
    <row r="148" spans="8:52" ht="24" customHeight="1">
      <c r="H148" s="120"/>
      <c r="I148" s="122"/>
      <c r="J148" s="122"/>
      <c r="K148" s="122"/>
      <c r="L148" s="122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  <c r="AN148" s="127"/>
      <c r="AO148" s="127"/>
      <c r="AP148" s="127"/>
      <c r="AQ148" s="127"/>
      <c r="AR148" s="127"/>
      <c r="AS148" s="127"/>
      <c r="AT148" s="127"/>
      <c r="AU148" s="127"/>
      <c r="AV148" s="127"/>
      <c r="AW148" s="120"/>
      <c r="AX148" s="120"/>
      <c r="AY148" s="120"/>
      <c r="AZ148" s="120"/>
    </row>
    <row r="149" spans="8:52" ht="12.75"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</row>
  </sheetData>
  <sheetProtection/>
  <mergeCells count="462">
    <mergeCell ref="AZ52:BA52"/>
    <mergeCell ref="BB51:BC51"/>
    <mergeCell ref="AW98:BA98"/>
    <mergeCell ref="BB98:BC98"/>
    <mergeCell ref="BB99:BC100"/>
    <mergeCell ref="AZ99:BA100"/>
    <mergeCell ref="CA39:CC39"/>
    <mergeCell ref="CA46:CC46"/>
    <mergeCell ref="AW41:AX41"/>
    <mergeCell ref="AZ66:BA66"/>
    <mergeCell ref="AZ64:BA64"/>
    <mergeCell ref="BB57:BC57"/>
    <mergeCell ref="G44:I44"/>
    <mergeCell ref="B54:BC54"/>
    <mergeCell ref="G51:I51"/>
    <mergeCell ref="B51:C51"/>
    <mergeCell ref="J51:N51"/>
    <mergeCell ref="G52:I52"/>
    <mergeCell ref="J52:N52"/>
    <mergeCell ref="O51:AD51"/>
    <mergeCell ref="AF51:AV51"/>
    <mergeCell ref="BB50:BC50"/>
    <mergeCell ref="B36:C36"/>
    <mergeCell ref="D36:F36"/>
    <mergeCell ref="G36:I36"/>
    <mergeCell ref="G50:I50"/>
    <mergeCell ref="B42:C42"/>
    <mergeCell ref="B38:C38"/>
    <mergeCell ref="B47:C47"/>
    <mergeCell ref="B48:C48"/>
    <mergeCell ref="B39:C39"/>
    <mergeCell ref="G39:I39"/>
    <mergeCell ref="AW36:AX36"/>
    <mergeCell ref="AW37:AX37"/>
    <mergeCell ref="B57:C57"/>
    <mergeCell ref="D57:F57"/>
    <mergeCell ref="G57:I57"/>
    <mergeCell ref="B40:C40"/>
    <mergeCell ref="B41:C41"/>
    <mergeCell ref="B49:C49"/>
    <mergeCell ref="B43:C43"/>
    <mergeCell ref="G45:I45"/>
    <mergeCell ref="B66:C66"/>
    <mergeCell ref="D66:F66"/>
    <mergeCell ref="B46:C46"/>
    <mergeCell ref="D62:F62"/>
    <mergeCell ref="B59:C59"/>
    <mergeCell ref="B58:C58"/>
    <mergeCell ref="B65:C65"/>
    <mergeCell ref="D65:F65"/>
    <mergeCell ref="D46:F46"/>
    <mergeCell ref="B50:C50"/>
    <mergeCell ref="B64:C64"/>
    <mergeCell ref="D51:F51"/>
    <mergeCell ref="B44:C44"/>
    <mergeCell ref="B45:C45"/>
    <mergeCell ref="D50:F50"/>
    <mergeCell ref="D45:F45"/>
    <mergeCell ref="D63:F63"/>
    <mergeCell ref="D44:F44"/>
    <mergeCell ref="D58:F58"/>
    <mergeCell ref="G63:I63"/>
    <mergeCell ref="J63:N63"/>
    <mergeCell ref="D61:F61"/>
    <mergeCell ref="G61:I61"/>
    <mergeCell ref="J61:N61"/>
    <mergeCell ref="D60:F60"/>
    <mergeCell ref="J50:N50"/>
    <mergeCell ref="B81:O81"/>
    <mergeCell ref="AA81:AC81"/>
    <mergeCell ref="B82:C82"/>
    <mergeCell ref="D82:O82"/>
    <mergeCell ref="AA82:AC82"/>
    <mergeCell ref="B52:C52"/>
    <mergeCell ref="D52:F52"/>
    <mergeCell ref="J57:N57"/>
    <mergeCell ref="J64:N64"/>
    <mergeCell ref="B97:C97"/>
    <mergeCell ref="AI91:AK91"/>
    <mergeCell ref="D97:O97"/>
    <mergeCell ref="AA92:AC92"/>
    <mergeCell ref="AD92:AE92"/>
    <mergeCell ref="AD91:AH91"/>
    <mergeCell ref="AA91:AC91"/>
    <mergeCell ref="AI92:AK92"/>
    <mergeCell ref="AG93:AH93"/>
    <mergeCell ref="B93:C93"/>
    <mergeCell ref="AI98:AK98"/>
    <mergeCell ref="AG98:AH98"/>
    <mergeCell ref="G60:I60"/>
    <mergeCell ref="J60:N60"/>
    <mergeCell ref="G66:I66"/>
    <mergeCell ref="J66:N66"/>
    <mergeCell ref="G65:I65"/>
    <mergeCell ref="J65:N65"/>
    <mergeCell ref="AI97:AK97"/>
    <mergeCell ref="AA97:AC97"/>
    <mergeCell ref="B99:C99"/>
    <mergeCell ref="D98:O98"/>
    <mergeCell ref="AA98:AC98"/>
    <mergeCell ref="AD98:AE98"/>
    <mergeCell ref="B98:C98"/>
    <mergeCell ref="D99:O99"/>
    <mergeCell ref="AA99:AC99"/>
    <mergeCell ref="AD99:AE99"/>
    <mergeCell ref="AM27:AN27"/>
    <mergeCell ref="O52:AD52"/>
    <mergeCell ref="AF52:AV52"/>
    <mergeCell ref="O37:AD37"/>
    <mergeCell ref="AF37:AV37"/>
    <mergeCell ref="O50:AD50"/>
    <mergeCell ref="AF32:AV32"/>
    <mergeCell ref="O33:AD33"/>
    <mergeCell ref="AF36:AV36"/>
    <mergeCell ref="BB20:BC20"/>
    <mergeCell ref="P26:Q26"/>
    <mergeCell ref="R26:AL26"/>
    <mergeCell ref="AM26:AN26"/>
    <mergeCell ref="P22:AN22"/>
    <mergeCell ref="P23:Q23"/>
    <mergeCell ref="R23:AL23"/>
    <mergeCell ref="AM23:AN23"/>
    <mergeCell ref="B103:C104"/>
    <mergeCell ref="O104:AD104"/>
    <mergeCell ref="B102:C102"/>
    <mergeCell ref="AF103:AV103"/>
    <mergeCell ref="AF104:AV104"/>
    <mergeCell ref="D102:I102"/>
    <mergeCell ref="D103:I104"/>
    <mergeCell ref="J102:N102"/>
    <mergeCell ref="J103:N104"/>
    <mergeCell ref="BB95:BC96"/>
    <mergeCell ref="CA32:CC32"/>
    <mergeCell ref="AD82:AE82"/>
    <mergeCell ref="BB52:BC52"/>
    <mergeCell ref="AD83:AE83"/>
    <mergeCell ref="AW51:AX51"/>
    <mergeCell ref="AF61:AV61"/>
    <mergeCell ref="AW50:AX50"/>
    <mergeCell ref="AZ50:BA50"/>
    <mergeCell ref="O66:AD66"/>
    <mergeCell ref="B19:C19"/>
    <mergeCell ref="D19:X19"/>
    <mergeCell ref="Y19:Z19"/>
    <mergeCell ref="AE15:BC15"/>
    <mergeCell ref="AE16:AF16"/>
    <mergeCell ref="AG16:BA16"/>
    <mergeCell ref="BB16:BC16"/>
    <mergeCell ref="AE17:AF17"/>
    <mergeCell ref="AG17:BA17"/>
    <mergeCell ref="BB17:BC17"/>
    <mergeCell ref="A2:AP3"/>
    <mergeCell ref="U10:V10"/>
    <mergeCell ref="B15:Z15"/>
    <mergeCell ref="M6:T6"/>
    <mergeCell ref="Y6:AF6"/>
    <mergeCell ref="B8:AM8"/>
    <mergeCell ref="X10:AB10"/>
    <mergeCell ref="H10:L10"/>
    <mergeCell ref="A4:AP4"/>
    <mergeCell ref="AL10:AP10"/>
    <mergeCell ref="BB66:BC66"/>
    <mergeCell ref="BB64:BC64"/>
    <mergeCell ref="BB94:BC94"/>
    <mergeCell ref="AW91:AX92"/>
    <mergeCell ref="AZ91:BA92"/>
    <mergeCell ref="AY91:AY92"/>
    <mergeCell ref="BB91:BC92"/>
    <mergeCell ref="AZ39:BA39"/>
    <mergeCell ref="BB39:BC39"/>
    <mergeCell ref="AZ40:BA40"/>
    <mergeCell ref="AW40:AX40"/>
    <mergeCell ref="BB63:BC63"/>
    <mergeCell ref="BB65:BC65"/>
    <mergeCell ref="AW57:BA57"/>
    <mergeCell ref="BB40:BC40"/>
    <mergeCell ref="AW39:AX39"/>
    <mergeCell ref="AZ51:BA51"/>
    <mergeCell ref="AW34:AX34"/>
    <mergeCell ref="AW32:AX32"/>
    <mergeCell ref="AZ32:BA32"/>
    <mergeCell ref="AW33:AX33"/>
    <mergeCell ref="AZ33:BA33"/>
    <mergeCell ref="BB34:BC34"/>
    <mergeCell ref="AZ34:BA34"/>
    <mergeCell ref="BB18:BC18"/>
    <mergeCell ref="AG18:BA18"/>
    <mergeCell ref="BB32:BC32"/>
    <mergeCell ref="BB33:BC33"/>
    <mergeCell ref="BB19:BC19"/>
    <mergeCell ref="AE20:AF20"/>
    <mergeCell ref="AG20:BA20"/>
    <mergeCell ref="AE18:AF18"/>
    <mergeCell ref="BB31:BC31"/>
    <mergeCell ref="AW31:BA31"/>
    <mergeCell ref="R24:AL24"/>
    <mergeCell ref="J31:N31"/>
    <mergeCell ref="B34:C34"/>
    <mergeCell ref="D33:F33"/>
    <mergeCell ref="G33:I33"/>
    <mergeCell ref="D34:F34"/>
    <mergeCell ref="G34:I34"/>
    <mergeCell ref="B33:C33"/>
    <mergeCell ref="AF33:AV33"/>
    <mergeCell ref="J33:N33"/>
    <mergeCell ref="B18:C18"/>
    <mergeCell ref="B20:C20"/>
    <mergeCell ref="D20:X20"/>
    <mergeCell ref="O32:AD32"/>
    <mergeCell ref="B31:C31"/>
    <mergeCell ref="G31:I31"/>
    <mergeCell ref="D31:F31"/>
    <mergeCell ref="Y20:Z20"/>
    <mergeCell ref="P27:Q27"/>
    <mergeCell ref="R27:AL27"/>
    <mergeCell ref="B16:C16"/>
    <mergeCell ref="Y16:Z16"/>
    <mergeCell ref="B17:C17"/>
    <mergeCell ref="D16:X16"/>
    <mergeCell ref="D17:X17"/>
    <mergeCell ref="Y17:Z17"/>
    <mergeCell ref="O31:AV31"/>
    <mergeCell ref="Y18:Z18"/>
    <mergeCell ref="R25:AL25"/>
    <mergeCell ref="AE19:AF19"/>
    <mergeCell ref="AG19:BA19"/>
    <mergeCell ref="D18:X18"/>
    <mergeCell ref="P25:Q25"/>
    <mergeCell ref="AM25:AN25"/>
    <mergeCell ref="P24:Q24"/>
    <mergeCell ref="AM24:AN24"/>
    <mergeCell ref="J39:N39"/>
    <mergeCell ref="O39:AD39"/>
    <mergeCell ref="AF39:AV39"/>
    <mergeCell ref="B32:C32"/>
    <mergeCell ref="D32:F32"/>
    <mergeCell ref="G32:I32"/>
    <mergeCell ref="J32:N32"/>
    <mergeCell ref="B35:C35"/>
    <mergeCell ref="D35:F35"/>
    <mergeCell ref="G35:I35"/>
    <mergeCell ref="J34:N34"/>
    <mergeCell ref="J36:N36"/>
    <mergeCell ref="O34:AD34"/>
    <mergeCell ref="AF34:AV34"/>
    <mergeCell ref="O36:AD36"/>
    <mergeCell ref="AZ35:BA35"/>
    <mergeCell ref="J35:N35"/>
    <mergeCell ref="O35:AD35"/>
    <mergeCell ref="AF35:AV35"/>
    <mergeCell ref="AW35:AX35"/>
    <mergeCell ref="J38:N38"/>
    <mergeCell ref="D37:F37"/>
    <mergeCell ref="J37:N37"/>
    <mergeCell ref="BB38:BC38"/>
    <mergeCell ref="AW38:AX38"/>
    <mergeCell ref="AZ37:BA37"/>
    <mergeCell ref="BB37:BC37"/>
    <mergeCell ref="AZ38:BA38"/>
    <mergeCell ref="O38:AD38"/>
    <mergeCell ref="AF38:AV38"/>
    <mergeCell ref="J40:N40"/>
    <mergeCell ref="O40:AD40"/>
    <mergeCell ref="B37:C37"/>
    <mergeCell ref="D41:F41"/>
    <mergeCell ref="G41:I41"/>
    <mergeCell ref="BB35:BC35"/>
    <mergeCell ref="AZ36:BA36"/>
    <mergeCell ref="BB36:BC36"/>
    <mergeCell ref="D38:F38"/>
    <mergeCell ref="G38:I38"/>
    <mergeCell ref="D43:F43"/>
    <mergeCell ref="G43:I43"/>
    <mergeCell ref="G37:I37"/>
    <mergeCell ref="AF40:AV40"/>
    <mergeCell ref="D39:F39"/>
    <mergeCell ref="AZ41:BA41"/>
    <mergeCell ref="D40:F40"/>
    <mergeCell ref="G40:I40"/>
    <mergeCell ref="J41:N41"/>
    <mergeCell ref="O41:AD41"/>
    <mergeCell ref="D42:F42"/>
    <mergeCell ref="G42:I42"/>
    <mergeCell ref="O42:AD42"/>
    <mergeCell ref="AF42:AV42"/>
    <mergeCell ref="J42:N42"/>
    <mergeCell ref="AW42:AX42"/>
    <mergeCell ref="BB45:BC45"/>
    <mergeCell ref="BB43:BC43"/>
    <mergeCell ref="AZ44:BA44"/>
    <mergeCell ref="BB44:BC44"/>
    <mergeCell ref="J43:N43"/>
    <mergeCell ref="O43:AD43"/>
    <mergeCell ref="AF43:AV43"/>
    <mergeCell ref="AW43:AX43"/>
    <mergeCell ref="AZ43:BA43"/>
    <mergeCell ref="J44:N44"/>
    <mergeCell ref="O44:AD44"/>
    <mergeCell ref="AF44:AV44"/>
    <mergeCell ref="AW44:AX44"/>
    <mergeCell ref="AF41:AV41"/>
    <mergeCell ref="BB42:BC42"/>
    <mergeCell ref="BB41:BC41"/>
    <mergeCell ref="AZ42:BA42"/>
    <mergeCell ref="AZ46:BA46"/>
    <mergeCell ref="J45:N45"/>
    <mergeCell ref="O45:AD45"/>
    <mergeCell ref="AF45:AV45"/>
    <mergeCell ref="AW45:AX45"/>
    <mergeCell ref="AZ45:BA45"/>
    <mergeCell ref="J46:N46"/>
    <mergeCell ref="O46:AD46"/>
    <mergeCell ref="AF46:AV46"/>
    <mergeCell ref="AW46:AX46"/>
    <mergeCell ref="BB46:BC46"/>
    <mergeCell ref="AZ48:BA48"/>
    <mergeCell ref="BB48:BC48"/>
    <mergeCell ref="D47:F47"/>
    <mergeCell ref="G47:I47"/>
    <mergeCell ref="J47:N47"/>
    <mergeCell ref="O47:AD47"/>
    <mergeCell ref="AF47:AV47"/>
    <mergeCell ref="AW47:AX47"/>
    <mergeCell ref="G46:I46"/>
    <mergeCell ref="AZ47:BA47"/>
    <mergeCell ref="BB47:BC47"/>
    <mergeCell ref="D48:F48"/>
    <mergeCell ref="G48:I48"/>
    <mergeCell ref="J48:N48"/>
    <mergeCell ref="O48:AD48"/>
    <mergeCell ref="AF48:AV48"/>
    <mergeCell ref="AW48:AX48"/>
    <mergeCell ref="BB49:BC49"/>
    <mergeCell ref="D49:F49"/>
    <mergeCell ref="G49:I49"/>
    <mergeCell ref="J49:N49"/>
    <mergeCell ref="O49:AD49"/>
    <mergeCell ref="AF49:AV49"/>
    <mergeCell ref="AW49:AX49"/>
    <mergeCell ref="AZ49:BA49"/>
    <mergeCell ref="AW62:AX62"/>
    <mergeCell ref="O64:AD64"/>
    <mergeCell ref="AF64:AV64"/>
    <mergeCell ref="AW64:AX64"/>
    <mergeCell ref="O63:AD63"/>
    <mergeCell ref="AF63:AV63"/>
    <mergeCell ref="AW63:AX63"/>
    <mergeCell ref="AW52:AX52"/>
    <mergeCell ref="AF50:AV50"/>
    <mergeCell ref="AZ58:BA58"/>
    <mergeCell ref="AW60:AX60"/>
    <mergeCell ref="AZ60:BA60"/>
    <mergeCell ref="AZ59:BA59"/>
    <mergeCell ref="AW59:AX59"/>
    <mergeCell ref="AF58:AV58"/>
    <mergeCell ref="AW58:AX58"/>
    <mergeCell ref="O57:AV57"/>
    <mergeCell ref="BB62:BC62"/>
    <mergeCell ref="AZ61:BA61"/>
    <mergeCell ref="BB59:BC59"/>
    <mergeCell ref="AZ63:BA63"/>
    <mergeCell ref="AI71:AK71"/>
    <mergeCell ref="AW66:AX66"/>
    <mergeCell ref="AF65:AV65"/>
    <mergeCell ref="AW65:AX65"/>
    <mergeCell ref="AZ65:BA65"/>
    <mergeCell ref="AF66:AV66"/>
    <mergeCell ref="G58:I58"/>
    <mergeCell ref="O58:AD58"/>
    <mergeCell ref="J58:N58"/>
    <mergeCell ref="G62:I62"/>
    <mergeCell ref="BB58:BC58"/>
    <mergeCell ref="BB60:BC60"/>
    <mergeCell ref="AW61:AX61"/>
    <mergeCell ref="AF62:AV62"/>
    <mergeCell ref="BB61:BC61"/>
    <mergeCell ref="AZ62:BA62"/>
    <mergeCell ref="D64:F64"/>
    <mergeCell ref="G64:I64"/>
    <mergeCell ref="AF59:AV59"/>
    <mergeCell ref="O59:AD59"/>
    <mergeCell ref="O60:AD60"/>
    <mergeCell ref="O61:AD61"/>
    <mergeCell ref="D59:F59"/>
    <mergeCell ref="G59:I59"/>
    <mergeCell ref="O62:AD62"/>
    <mergeCell ref="AF60:AV60"/>
    <mergeCell ref="AA71:AC71"/>
    <mergeCell ref="AD71:AH71"/>
    <mergeCell ref="J59:N59"/>
    <mergeCell ref="J62:N62"/>
    <mergeCell ref="B71:O71"/>
    <mergeCell ref="B60:C60"/>
    <mergeCell ref="B61:C61"/>
    <mergeCell ref="B62:C62"/>
    <mergeCell ref="O65:AD65"/>
    <mergeCell ref="B63:C63"/>
    <mergeCell ref="D73:O73"/>
    <mergeCell ref="AA73:AC73"/>
    <mergeCell ref="B91:O91"/>
    <mergeCell ref="AD73:AE73"/>
    <mergeCell ref="B72:C72"/>
    <mergeCell ref="D72:O72"/>
    <mergeCell ref="AA72:AC72"/>
    <mergeCell ref="D83:O83"/>
    <mergeCell ref="AD72:AE72"/>
    <mergeCell ref="AD81:AH81"/>
    <mergeCell ref="AG82:AH82"/>
    <mergeCell ref="B83:C83"/>
    <mergeCell ref="AG92:AH92"/>
    <mergeCell ref="AG83:AH83"/>
    <mergeCell ref="AG73:AH73"/>
    <mergeCell ref="B92:C92"/>
    <mergeCell ref="D92:O92"/>
    <mergeCell ref="AA83:AC83"/>
    <mergeCell ref="B73:C73"/>
    <mergeCell ref="AZ95:BA96"/>
    <mergeCell ref="AW94:BA94"/>
    <mergeCell ref="CA71:CC71"/>
    <mergeCell ref="AI81:AK81"/>
    <mergeCell ref="AI83:AK83"/>
    <mergeCell ref="AI82:AK82"/>
    <mergeCell ref="AI72:AK72"/>
    <mergeCell ref="AY95:AY96"/>
    <mergeCell ref="AI93:AK93"/>
    <mergeCell ref="AI73:AK73"/>
    <mergeCell ref="AG72:AH72"/>
    <mergeCell ref="CA81:CC81"/>
    <mergeCell ref="CA76:CC76"/>
    <mergeCell ref="O103:AD103"/>
    <mergeCell ref="AW103:AX104"/>
    <mergeCell ref="BB90:BC90"/>
    <mergeCell ref="AD97:AE97"/>
    <mergeCell ref="AG97:AH97"/>
    <mergeCell ref="AW90:BA90"/>
    <mergeCell ref="AW95:AX96"/>
    <mergeCell ref="AW102:BA102"/>
    <mergeCell ref="BB103:BC104"/>
    <mergeCell ref="BB113:BC114"/>
    <mergeCell ref="BB102:BC102"/>
    <mergeCell ref="AY103:AY104"/>
    <mergeCell ref="AZ103:BA104"/>
    <mergeCell ref="AW99:AX100"/>
    <mergeCell ref="I142:K142"/>
    <mergeCell ref="M142:AV142"/>
    <mergeCell ref="BB116:BC116"/>
    <mergeCell ref="BB112:BC112"/>
    <mergeCell ref="BB127:BC128"/>
    <mergeCell ref="BB123:BC124"/>
    <mergeCell ref="BB126:BC126"/>
    <mergeCell ref="BB117:BC118"/>
    <mergeCell ref="BB122:BC122"/>
    <mergeCell ref="D93:O93"/>
    <mergeCell ref="AA93:AC93"/>
    <mergeCell ref="AD93:AE93"/>
    <mergeCell ref="I143:K143"/>
    <mergeCell ref="M143:AV143"/>
    <mergeCell ref="AG99:AH99"/>
    <mergeCell ref="AI99:AK99"/>
    <mergeCell ref="O102:AV102"/>
    <mergeCell ref="R105:BS105"/>
    <mergeCell ref="AY99:AY100"/>
  </mergeCells>
  <printOptions/>
  <pageMargins left="0.3937007874015748" right="0.3937007874015748" top="0.3937007874015748" bottom="0.3937007874015748" header="0" footer="0"/>
  <pageSetup horizontalDpi="600" verticalDpi="600" orientation="portrait" paperSize="9" scale="96" r:id="rId2"/>
  <headerFooter alignWithMargins="0">
    <oddFooter xml:space="preserve">&amp;Lwww.kadmo.de&amp;C&amp;F&amp;R&amp;P von &amp;N </oddFooter>
  </headerFooter>
  <rowBreaks count="2" manualBreakCount="2">
    <brk id="53" max="255" man="1"/>
    <brk id="105" max="55" man="1"/>
  </rowBreaks>
  <colBreaks count="1" manualBreakCount="1">
    <brk id="5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Reinhold Lutz</cp:lastModifiedBy>
  <cp:lastPrinted>2017-06-22T07:44:01Z</cp:lastPrinted>
  <dcterms:created xsi:type="dcterms:W3CDTF">2002-02-21T07:48:38Z</dcterms:created>
  <dcterms:modified xsi:type="dcterms:W3CDTF">2017-06-22T10:11:54Z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-872524638</vt:i4>
  </property>
  <property fmtid="{D5CDD505-2E9C-101B-9397-08002B2CF9AE}" pid="3" name="_EmailSubject">
    <vt:lpwstr>Pläne</vt:lpwstr>
  </property>
  <property fmtid="{D5CDD505-2E9C-101B-9397-08002B2CF9AE}" pid="4" name="_AuthorEmail">
    <vt:lpwstr>kai.mo@cityweb.de</vt:lpwstr>
  </property>
  <property fmtid="{D5CDD505-2E9C-101B-9397-08002B2CF9AE}" pid="5" name="_AuthorEmailDisplayName">
    <vt:lpwstr>Kai Moczyk</vt:lpwstr>
  </property>
  <property fmtid="{D5CDD505-2E9C-101B-9397-08002B2CF9AE}" pid="6" name="_ReviewingToolsShownOnce">
    <vt:lpwstr/>
  </property>
</Properties>
</file>